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936" yWindow="360" windowWidth="13668" windowHeight="7896" tabRatio="887" firstSheet="5" activeTab="10"/>
  </bookViews>
  <sheets>
    <sheet name="modList14_1" sheetId="623" state="veryHidden" r:id="rId1"/>
    <sheet name="modProv" sheetId="624" state="veryHidden" r:id="rId2"/>
    <sheet name="Инструкция" sheetId="525" r:id="rId3"/>
    <sheet name="Лог обновления" sheetId="429" state="veryHidden" r:id="rId4"/>
    <sheet name="Титульный" sheetId="437" r:id="rId5"/>
    <sheet name="Территории" sheetId="601" r:id="rId6"/>
    <sheet name="Перечень тарифов" sheetId="540" r:id="rId7"/>
    <sheet name="Форма 1.0.1 | Форма 3.11" sheetId="622" r:id="rId8"/>
    <sheet name="Форма 3.11" sheetId="608" r:id="rId9"/>
    <sheet name="Форма 1.0.1 | Форма 3.12.1" sheetId="625" r:id="rId10"/>
    <sheet name="Форма 3.12.1" sheetId="610" r:id="rId11"/>
    <sheet name="Форма 1.0.1 | Т-ВО" sheetId="613" r:id="rId12"/>
    <sheet name="Форма 3.12.2 | Т-ВО" sheetId="530" r:id="rId13"/>
    <sheet name="Форма 1.0.1 | Т-транс" sheetId="614" state="veryHidden" r:id="rId14"/>
    <sheet name="Форма 3.12.2 | Т-транс" sheetId="567" state="veryHidden" r:id="rId15"/>
    <sheet name="Форма 1.0.1 | Т-подкл(инд)" sheetId="617" state="veryHidden" r:id="rId16"/>
    <sheet name="Форма 3.12.3 | Т-подкл(инд)" sheetId="598" state="veryHidden" r:id="rId17"/>
    <sheet name="Форма 1.0.1 | Т-подкл" sheetId="618" state="veryHidden" r:id="rId18"/>
    <sheet name="Форма 3.12.3 | Т-подкл" sheetId="566" state="veryHidden" r:id="rId19"/>
    <sheet name="Форма 1.0.2" sheetId="550" state="veryHidden" r:id="rId20"/>
    <sheet name="Сведения об изменении" sheetId="568" state="veryHidden" r:id="rId21"/>
    <sheet name="Комментарии" sheetId="431" r:id="rId22"/>
    <sheet name="Проверка" sheetId="546" r:id="rId23"/>
    <sheet name="modListTempFilter" sheetId="620" state="veryHidden" r:id="rId24"/>
    <sheet name="modCheckCyan" sheetId="612" state="veryHidden" r:id="rId25"/>
    <sheet name="REESTR_LINK" sheetId="602" state="veryHidden" r:id="rId26"/>
    <sheet name="REESTR_DS" sheetId="603" state="veryHidden" r:id="rId27"/>
    <sheet name="modHTTP" sheetId="604" state="veryHidden" r:id="rId28"/>
    <sheet name="modfrmRezimChoose" sheetId="609" state="veryHidden" r:id="rId29"/>
    <sheet name="modSheetMain" sheetId="599" state="veryHidden" r:id="rId30"/>
    <sheet name="REESTR_VT" sheetId="577" state="veryHidden" r:id="rId31"/>
    <sheet name="REESTR_VED" sheetId="579" state="veryHidden" r:id="rId32"/>
    <sheet name="modfrmReestrObj" sheetId="570" state="veryHidden" r:id="rId33"/>
    <sheet name="AllSheetsInThisWorkbook" sheetId="389" state="veryHidden" r:id="rId34"/>
    <sheet name="et_union_vert" sheetId="521" state="veryHidden" r:id="rId35"/>
    <sheet name="modInstruction" sheetId="605" state="veryHidden" r:id="rId36"/>
    <sheet name="modRegion" sheetId="528" state="veryHidden" r:id="rId37"/>
    <sheet name="modReestr" sheetId="433" state="veryHidden" r:id="rId38"/>
    <sheet name="modfrmReestr" sheetId="434" state="veryHidden" r:id="rId39"/>
    <sheet name="modUpdTemplMain" sheetId="424" state="veryHidden" r:id="rId40"/>
    <sheet name="REESTR_ORG" sheetId="390" state="veryHidden" r:id="rId41"/>
    <sheet name="modClassifierValidate" sheetId="400" state="veryHidden" r:id="rId42"/>
    <sheet name="modHyp" sheetId="398" state="veryHidden" r:id="rId43"/>
    <sheet name="modServiceModule" sheetId="594" state="veryHidden" r:id="rId44"/>
    <sheet name="modList00" sheetId="498" state="veryHidden" r:id="rId45"/>
    <sheet name="modList01" sheetId="551" state="veryHidden" r:id="rId46"/>
    <sheet name="modList02" sheetId="504" state="veryHidden" r:id="rId47"/>
    <sheet name="modList03" sheetId="549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et_union_hor" sheetId="471" state="veryHidden" r:id="rId52"/>
    <sheet name="modInfo" sheetId="513" state="veryHidden" r:id="rId53"/>
    <sheet name="modList05" sheetId="619" state="veryHidden" r:id="rId54"/>
    <sheet name="modList06" sheetId="553" state="veryHidden" r:id="rId55"/>
    <sheet name="modList07" sheetId="569" state="veryHidden" r:id="rId56"/>
    <sheet name="modList13" sheetId="539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2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3.12.3 | Т-подкл'!$M$28</definedName>
    <definedName name="add_CT_2">'Форма 3.12.2 | Т-транс'!$M$28</definedName>
    <definedName name="add_CT_9">'Форма 3.12.3 | Т-подкл(инд)'!$M$28</definedName>
    <definedName name="add_MO_10">'Форма 3.12.3 | Т-подкл'!$M$29</definedName>
    <definedName name="add_MO_2">'Форма 3.12.2 | Т-транс'!$M$29</definedName>
    <definedName name="add_MO_9">'Форма 3.12.3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3.12.3 | Т-подкл'!$M$30</definedName>
    <definedName name="add_Rate_2">'Форма 3.12.2 | Т-транс'!$M$30</definedName>
    <definedName name="add_Rate_9">'Форма 3.12.3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3.12.2 | Т-ВО'!$M$27</definedName>
    <definedName name="add_Warm_2">'Форма 3.12.2 | Т-транс'!$M$27</definedName>
    <definedName name="anscount" hidden="1">1</definedName>
    <definedName name="apr_10">'Форма 3.12.3 | Т-подкл'!$AC$7:$AI$12</definedName>
    <definedName name="apr_2">'Форма 3.12.2 | Т-транс'!$O$8:$T$11</definedName>
    <definedName name="apr_9">'Форма 3.12.3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3.12.2 | Т-ВО'!$M$18:$W$27</definedName>
    <definedName name="checkCell_List06_1_double_date">'Форма 3.12.2 | Т-ВО'!$X$18:$X$27</definedName>
    <definedName name="checkCell_List06_1_unique_t">'Форма 3.12.2 | Т-ВО'!$M$18:$M$27</definedName>
    <definedName name="checkCell_List06_1_unique_t1">'Форма 3.12.2 | Т-ВО'!$Y$18:$Y$27</definedName>
    <definedName name="checkCell_List06_10">'Форма 3.12.3 | Т-подкл'!$M$19:$AL$30</definedName>
    <definedName name="checkCell_List06_10_double_date">'Форма 3.12.3 | Т-подкл'!$AM$19:$AM$30</definedName>
    <definedName name="checkCell_List06_10_plata1">'Форма 3.12.3 | Т-подкл'!$AC$15:$AD$30</definedName>
    <definedName name="checkCell_List06_10_plata2">'Форма 3.12.3 | Т-подкл'!$AE$15:$AF$30</definedName>
    <definedName name="checkCell_List06_10_unique">'Форма 3.12.3 | Т-подкл'!$AN$19:$AN$30</definedName>
    <definedName name="checkCell_List06_2">'Форма 3.12.2 | Т-транс'!$M$18:$W$30</definedName>
    <definedName name="checkCell_List06_2_double_date">'Форма 3.12.2 | Т-транс'!$X$18:$X$30</definedName>
    <definedName name="checkCell_List06_2_unique_t">'Форма 3.12.2 | Т-транс'!$M$18:$M$30</definedName>
    <definedName name="checkCell_List06_2_unique_t1">'Форма 3.12.2 | Т-транс'!$Y$18:$Y$30</definedName>
    <definedName name="checkCell_List06_9">'Форма 3.12.3 | Т-подкл(инд)'!$M$19:$AM$30</definedName>
    <definedName name="checkCell_List06_9_double_date">'Форма 3.12.3 | Т-подкл(инд)'!$AN$19:$AN$30</definedName>
    <definedName name="checkCell_List06_9_unique">'Форма 3.12.3 | Т-подкл(инд)'!$AO$19:$AO$30</definedName>
    <definedName name="checkCell_List07">'Сведения об изменении'!$D$11:$E$13</definedName>
    <definedName name="checkCell_List13">'Форма 3.11'!$D$10:$H$14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3.11'!$F$7:$I$13</definedName>
    <definedName name="checkCells_List05_2">'Форма 1.0.1 | Т-транс'!$F$7:$I$17</definedName>
    <definedName name="checkCells_List05_9">'Форма 1.0.1 | Т-подкл(инд)'!$F$7:$I$17</definedName>
    <definedName name="checkCells_List14_1">'Форма 3.12.1'!$D$14:$L$35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3">'Форма 3.11'!$F$10:$H$14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et_union_hor!$296:$296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3.11'!$H$9</definedName>
    <definedName name="et_List05_2">et_union_hor!$295:$297</definedName>
    <definedName name="et_List05_2_FormulaVD">'Форма 1.0.1 | Т-транс'!$H$9</definedName>
    <definedName name="et_List05_3">et_union_hor!$293:$298</definedName>
    <definedName name="et_List05_4">et_union_hor!$291:$299</definedName>
    <definedName name="et_List05_9_FormulaVD">'Форма 1.0.1 | Т-подкл(инд)'!$H$9</definedName>
    <definedName name="et_List05_FormulaVD">et_union_hor!$H$292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3_1">et_union_hor!$264:$264</definedName>
    <definedName name="et_List14_1_1">et_union_hor!$269:$270</definedName>
    <definedName name="et_List14_1_2">et_union_hor!$281:$281</definedName>
    <definedName name="et_List14_1_3">et_union_hor!$286:$286</definedName>
    <definedName name="et_List14_1_4">et_union_hor!$275:$276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et_union_hor!$V$29:$V$41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3.12.2 | Т-ВО'!$L$5</definedName>
    <definedName name="header_10">'Форма 3.12.3 | Т-подкл'!$L$5</definedName>
    <definedName name="header_2">'Форма 3.12.2 | Т-транс'!$L$5</definedName>
    <definedName name="header_9">'Форма 3.12.3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3.11'!$A$1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REESTR_MO!$A$2:$D$896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3.12.2 | Т-ВО'!$11:$11</definedName>
    <definedName name="List06_1_MC">'Форма 3.12.2 | Т-ВО'!$O$18:$O$27</definedName>
    <definedName name="List06_1_MC2">'Форма 3.12.2 | Т-ВО'!$V$18:$V$27</definedName>
    <definedName name="List06_1_note">'Форма 3.12.2 | Т-ВО'!$W$18:$W$27</definedName>
    <definedName name="List06_1_Period">'Форма 3.12.2 | Т-ВО'!$O$18:$U$27</definedName>
    <definedName name="List06_10_DP">'Форма 3.12.3 | Т-подкл'!$12:$12</definedName>
    <definedName name="List06_10_flagDS">'Форма 3.12.3 | Т-подкл'!$Y$18:$Y$30</definedName>
    <definedName name="List06_10_flagTN">'Форма 3.12.3 | Т-подкл'!$Q$18:$T$30</definedName>
    <definedName name="List06_10_flagTS">'Форма 3.12.3 | Т-подкл'!$U$18:$X$30</definedName>
    <definedName name="List06_10_MC2">'Форма 3.12.3 | Т-подкл'!$AK$19:$AK$30</definedName>
    <definedName name="List06_10_note">'Форма 3.12.3 | Т-подкл'!$AL$19:$AL$30</definedName>
    <definedName name="List06_10_Period">'Форма 3.12.3 | Т-подкл'!$AC$19:$AJ$30</definedName>
    <definedName name="List06_10_pl">'Форма 3.12.3 | Т-подкл'!$11:$11</definedName>
    <definedName name="List06_10_region">'Форма 3.12.3 | Т-подкл'!$Q$22:$AB$24</definedName>
    <definedName name="List06_2_DP">'Форма 3.12.2 | Т-транс'!$11:$11</definedName>
    <definedName name="List06_2_MC">'Форма 3.12.2 | Т-транс'!$O$18:$O$30</definedName>
    <definedName name="List06_2_MC2">'Форма 3.12.2 | Т-транс'!$V$18:$V$30</definedName>
    <definedName name="List06_2_note">'Форма 3.12.2 | Т-транс'!$W$18:$W$30</definedName>
    <definedName name="List06_2_Period">'Форма 3.12.2 | Т-транс'!$O$18:$U$30</definedName>
    <definedName name="List06_9_DP">'Форма 3.12.3 | Т-подкл(инд)'!$12:$12</definedName>
    <definedName name="List06_9_flagDS">'Форма 3.12.3 | Т-подкл(инд)'!$Z$18:$Z$30</definedName>
    <definedName name="List06_9_flagPN">'Форма 3.12.3 | Т-подкл(инд)'!$N$18:$N$30</definedName>
    <definedName name="List06_9_flagTN">'Форма 3.12.3 | Т-подкл(инд)'!$R$18:$U$30</definedName>
    <definedName name="List06_9_flagTS">'Форма 3.12.3 | Т-подкл(инд)'!$V$18:$Y$30</definedName>
    <definedName name="List06_9_MC2">'Форма 3.12.3 | Т-подкл(инд)'!$AL$19:$AL$30</definedName>
    <definedName name="List06_9_note">'Форма 3.12.3 | Т-подкл(инд)'!$AM$19:$AM$30</definedName>
    <definedName name="List06_9_Period">'Форма 3.12.3 | Т-подкл(инд)'!$AD$19:$AK$30</definedName>
    <definedName name="List06_9_pl">'Форма 3.12.3 | Т-подкл(инд)'!$11:$11</definedName>
    <definedName name="List06_9_region">'Форма 3.12.3 | Т-подкл(инд)'!$R$22:$AC$25</definedName>
    <definedName name="List13_GroundMaterials_1">'Форма 3.11'!$G$10:$G$14</definedName>
    <definedName name="List13_note">'Форма 3.11'!$H$10:$H$14</definedName>
    <definedName name="List14_1_Date">'Форма 3.12.1'!$H$17:$I$21</definedName>
    <definedName name="List14_1_Date_1">'Форма 3.12.1'!$H$25:$I$35</definedName>
    <definedName name="List14_1_DPR">'Форма 3.12.1'!$K$23</definedName>
    <definedName name="List14_1_flagIPR">'Форма 3.12.1'!$J$15</definedName>
    <definedName name="List14_1_GroundMaterials_1">'Форма 3.12.1'!$K$15:$K$35</definedName>
    <definedName name="List14_1_hypIPR">'Форма 3.12.1'!$K$15</definedName>
    <definedName name="List14_1_method">'Форма 3.12.1'!$J$17:$J$21</definedName>
    <definedName name="List14_1_note">'Форма 3.12.1'!$L$14:$L$35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3.12.2 | Т-ВО'!$O$23</definedName>
    <definedName name="OneRates_2">'Форма 3.12.2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3_1">'Форма 3.11'!$E$13:$E$14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3.12.2 | Т-ВО'!$I$18:$K$27</definedName>
    <definedName name="pDel_List06_10_3">'Форма 3.12.3 | Т-подкл'!$R$19:$R$30</definedName>
    <definedName name="pDel_List06_10_4">'Форма 3.12.3 | Т-подкл'!$V$19:$V$30</definedName>
    <definedName name="pDel_List06_10_5">'Форма 3.12.3 | Т-подкл'!$Z$19:$Z$30</definedName>
    <definedName name="pDel_List06_10_6">'Форма 3.12.3 | Т-подкл'!$K$19:$K$30</definedName>
    <definedName name="pDel_List06_10_7">'Форма 3.12.3 | Т-подкл'!$N$18:$N$30</definedName>
    <definedName name="pDel_List06_2_1">'Форма 3.12.2 | Т-транс'!$I$18:$K$30</definedName>
    <definedName name="pDel_List06_9_3">'Форма 3.12.3 | Т-подкл(инд)'!$S$19:$S$30</definedName>
    <definedName name="pDel_List06_9_4">'Форма 3.12.3 | Т-подкл(инд)'!$W$19:$W$30</definedName>
    <definedName name="pDel_List06_9_5">'Форма 3.12.3 | Т-подкл(инд)'!$AA$19:$AA$30</definedName>
    <definedName name="pDel_List06_9_6">'Форма 3.12.3 | Т-подкл(инд)'!$K$19:$K$30</definedName>
    <definedName name="pDel_List06_9_7">'Форма 3.12.3 | Т-подкл(инд)'!$O$18:$O$30</definedName>
    <definedName name="pDel_List07">'Сведения об изменении'!$C$11:$C$13</definedName>
    <definedName name="pDel_List13_1">'Форма 3.11'!$C$13:$C$14</definedName>
    <definedName name="pDel_List14_1_1">'Форма 3.12.1'!$C$17:$C$21</definedName>
    <definedName name="pDel_List14_1_1_2">'Форма 3.12.1'!$G$17:$G$21</definedName>
    <definedName name="pDel_List14_1_2">'Форма 3.12.1'!$C$25:$C$26</definedName>
    <definedName name="pDel_List14_1_2_2">'Форма 3.12.1'!$G$25:$G$26</definedName>
    <definedName name="pDel_List14_1_3">'Форма 3.12.1'!$C$28:$C$29</definedName>
    <definedName name="pDel_List14_1_3_2">'Форма 3.12.1'!$G$28:$G$29</definedName>
    <definedName name="pDel_List14_1_4">'Форма 3.12.1'!$C$31:$C$32</definedName>
    <definedName name="pDel_List14_1_4_2">'Форма 3.12.1'!$G$31:$G$32</definedName>
    <definedName name="pDel_List14_1_5">'Форма 3.12.1'!$C$34:$C$35</definedName>
    <definedName name="pDel_List14_1_5_2">'Форма 3.12.1'!$G$34:$G$35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3.12.2 | Т-ВО'!$V$14:$V$27</definedName>
    <definedName name="pIns_List06_10_Period">'Форма 3.12.3 | Т-подкл'!$AK$15:$AK$30</definedName>
    <definedName name="pIns_List06_2_Period">'Форма 3.12.2 | Т-транс'!$V$14:$V$30</definedName>
    <definedName name="pIns_List06_9_Period">'Форма 3.12.3 | Т-подкл(инд)'!$AL$19:$AL$30</definedName>
    <definedName name="pIns_List07">'Сведения об изменении'!$E$13</definedName>
    <definedName name="pIns_List13_1">'Форма 3.11'!$E$14</definedName>
    <definedName name="PROT_22">P3_PROT_22,P4_PROT_22,P5_PROT_22</definedName>
    <definedName name="pVDel_List06_1">'Форма 3.12.2 | Т-ВО'!$12:$12</definedName>
    <definedName name="pVDel_List06_10">'Форма 3.12.3 | Т-подкл'!$13:$13</definedName>
    <definedName name="pVDel_List06_2">'Форма 3.12.2 | Т-транс'!$12:$12</definedName>
    <definedName name="pVDel_List06_9">'Форма 3.12.3 | Т-подкл(инд)'!$13:$13</definedName>
    <definedName name="QUARTER">TEHSHEET!$F$2:$F$5</definedName>
    <definedName name="REESTR_LINK_RANGE">REESTR_LINK!$A$2:$C$3</definedName>
    <definedName name="REESTR_ORG_RANGE">REESTR_ORG!$A$2:$J$171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3.12.2 | Т-ВО'!$P$23:$Q$23</definedName>
    <definedName name="TwoRates_2">'Форма 3.12.2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3.12.2 | Т-ВО'!$M$23</definedName>
    <definedName name="vid_teplnos_10">et_union_hor!$M$137</definedName>
    <definedName name="vid_teplnos_12">et_union_hor!$M$82</definedName>
    <definedName name="vid_teplnos_2">'Форма 3.12.2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3.12.2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M8" i="530" l="1"/>
  <c r="O8" i="530"/>
  <c r="M9" i="530"/>
  <c r="O9" i="530"/>
  <c r="N17" i="530"/>
  <c r="O17" i="530" s="1"/>
  <c r="P17" i="530" s="1"/>
  <c r="Q17" i="530" s="1"/>
  <c r="R17" i="530" s="1"/>
  <c r="S17" i="530" s="1"/>
  <c r="U17" i="530" s="1"/>
  <c r="V17" i="530" s="1"/>
  <c r="W17" i="530" s="1"/>
  <c r="L18" i="530"/>
  <c r="O18" i="530"/>
  <c r="L19" i="530"/>
  <c r="L20" i="530"/>
  <c r="L21" i="530"/>
  <c r="L22" i="530"/>
  <c r="Z23" i="530"/>
  <c r="Y22" i="530"/>
  <c r="L23" i="530"/>
  <c r="Q24" i="530"/>
  <c r="X23" i="530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H12" i="625" l="1"/>
  <c r="H11" i="625"/>
  <c r="H9" i="625"/>
  <c r="H8" i="625"/>
  <c r="H7" i="625"/>
  <c r="H12" i="622"/>
  <c r="H9" i="622"/>
  <c r="H8" i="622"/>
  <c r="F34" i="610"/>
  <c r="E34" i="610"/>
  <c r="F31" i="610"/>
  <c r="E31" i="610"/>
  <c r="F28" i="610"/>
  <c r="E28" i="610"/>
  <c r="F25" i="610"/>
  <c r="E25" i="610"/>
  <c r="F17" i="610"/>
  <c r="E17" i="610"/>
  <c r="H12" i="613"/>
  <c r="H9" i="613"/>
  <c r="H8" i="613"/>
  <c r="F12" i="625"/>
  <c r="F9" i="625"/>
  <c r="F13" i="625"/>
  <c r="F11" i="625"/>
  <c r="F10" i="625"/>
  <c r="F8" i="625"/>
  <c r="R14" i="601" l="1"/>
  <c r="R13" i="601"/>
  <c r="R12" i="601"/>
  <c r="P12" i="601"/>
  <c r="M14" i="601"/>
  <c r="M13" i="601"/>
  <c r="M12" i="601"/>
  <c r="H13" i="622" l="1"/>
  <c r="H13" i="625"/>
  <c r="H13" i="613"/>
  <c r="N9" i="598"/>
  <c r="N9" i="566"/>
  <c r="N8" i="566"/>
  <c r="N8" i="598"/>
  <c r="M9" i="566"/>
  <c r="M8" i="566"/>
  <c r="M9" i="598"/>
  <c r="M8" i="598"/>
  <c r="O9" i="567"/>
  <c r="M9" i="567"/>
  <c r="O8" i="567"/>
  <c r="M8" i="567"/>
  <c r="F8" i="610"/>
  <c r="F7" i="610"/>
  <c r="E8" i="610"/>
  <c r="E7" i="610"/>
  <c r="B3" i="525"/>
  <c r="F291" i="471"/>
  <c r="E3" i="437"/>
  <c r="B2" i="525"/>
  <c r="E2" i="437"/>
  <c r="M12" i="550" l="1"/>
  <c r="M244" i="471"/>
  <c r="R259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7" i="566"/>
  <c r="N10" i="566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R17" i="567" s="1"/>
  <c r="S17" i="567" s="1"/>
  <c r="U17" i="567" s="1"/>
  <c r="V17" i="567" s="1"/>
  <c r="W17" i="567" s="1"/>
  <c r="Z23" i="567"/>
  <c r="Q24" i="567"/>
  <c r="AF185" i="471"/>
  <c r="AN184" i="471"/>
  <c r="AG170" i="471"/>
  <c r="AO169" i="471"/>
  <c r="Q83" i="471"/>
  <c r="Z82" i="471"/>
  <c r="Q67" i="471"/>
  <c r="Z66" i="471"/>
  <c r="Q51" i="471"/>
  <c r="Z50" i="471"/>
  <c r="Q35" i="471"/>
  <c r="Z34" i="471"/>
  <c r="P249" i="471"/>
  <c r="R254" i="471"/>
  <c r="R249" i="471"/>
  <c r="H11" i="618"/>
  <c r="H7" i="618"/>
  <c r="H11" i="617"/>
  <c r="H7" i="617"/>
  <c r="H11" i="614"/>
  <c r="H7" i="614"/>
  <c r="H294" i="471"/>
  <c r="H7" i="613"/>
  <c r="H11" i="613"/>
  <c r="E29" i="205"/>
  <c r="F29" i="205"/>
  <c r="V98" i="471"/>
  <c r="AE98" i="471"/>
  <c r="AF99" i="471"/>
  <c r="V100" i="471"/>
  <c r="AF101" i="471"/>
  <c r="Z120" i="471"/>
  <c r="Q121" i="471"/>
  <c r="Z137" i="471"/>
  <c r="Q138" i="471"/>
  <c r="Z154" i="471"/>
  <c r="Q155" i="471"/>
  <c r="F8" i="617"/>
  <c r="AD97" i="471"/>
  <c r="L166" i="471"/>
  <c r="L20" i="567"/>
  <c r="Y119" i="471"/>
  <c r="F293" i="471"/>
  <c r="L30" i="471"/>
  <c r="Y22" i="567"/>
  <c r="F11" i="614"/>
  <c r="L21" i="598"/>
  <c r="X120" i="471"/>
  <c r="F13" i="622"/>
  <c r="L22" i="567"/>
  <c r="L168" i="471"/>
  <c r="F12" i="613"/>
  <c r="Y136" i="471"/>
  <c r="AM22" i="566"/>
  <c r="L31" i="471"/>
  <c r="L20" i="598"/>
  <c r="Y65" i="471"/>
  <c r="F11" i="613"/>
  <c r="F10" i="614"/>
  <c r="L82" i="471"/>
  <c r="AN22" i="598"/>
  <c r="F9" i="622"/>
  <c r="X137" i="471"/>
  <c r="F294" i="471"/>
  <c r="L80" i="471"/>
  <c r="F13" i="614"/>
  <c r="L63" i="471"/>
  <c r="F12" i="614"/>
  <c r="L78" i="471"/>
  <c r="L49" i="471"/>
  <c r="L19" i="566"/>
  <c r="L29" i="471"/>
  <c r="F12" i="618"/>
  <c r="F12" i="617"/>
  <c r="L47" i="471"/>
  <c r="L22" i="566"/>
  <c r="F10" i="622"/>
  <c r="L182" i="471"/>
  <c r="AC98" i="471"/>
  <c r="F11" i="617"/>
  <c r="L167" i="471"/>
  <c r="F11" i="622"/>
  <c r="F9" i="617"/>
  <c r="L46" i="471"/>
  <c r="F12" i="622"/>
  <c r="L65" i="471"/>
  <c r="L18" i="567"/>
  <c r="AN169" i="471"/>
  <c r="F9" i="614"/>
  <c r="L23" i="567"/>
  <c r="AM184" i="471"/>
  <c r="L21" i="566"/>
  <c r="L21" i="567"/>
  <c r="F13" i="613"/>
  <c r="L184" i="471"/>
  <c r="L169" i="471"/>
  <c r="F11" i="618"/>
  <c r="L81" i="471"/>
  <c r="F10" i="617"/>
  <c r="X23" i="567"/>
  <c r="M254" i="471"/>
  <c r="L66" i="471"/>
  <c r="L48" i="471"/>
  <c r="L183" i="471"/>
  <c r="M259" i="471"/>
  <c r="F8" i="614"/>
  <c r="Y49" i="471"/>
  <c r="F292" i="471"/>
  <c r="F10" i="618"/>
  <c r="F296" i="471"/>
  <c r="F8" i="622"/>
  <c r="X154" i="471"/>
  <c r="L32" i="471"/>
  <c r="L19" i="567"/>
  <c r="F10" i="613"/>
  <c r="L64" i="471"/>
  <c r="L62" i="471"/>
  <c r="F8" i="613"/>
  <c r="M249" i="471"/>
  <c r="L33" i="471"/>
  <c r="L22" i="598"/>
  <c r="F8" i="618"/>
  <c r="X82" i="471"/>
  <c r="L45" i="471"/>
  <c r="Y81" i="471"/>
  <c r="Y33" i="471"/>
  <c r="X34" i="471"/>
  <c r="X50" i="471"/>
  <c r="L34" i="471"/>
  <c r="L77" i="471"/>
  <c r="F13" i="618"/>
  <c r="L79" i="471"/>
  <c r="AC100" i="471"/>
  <c r="F13" i="617"/>
  <c r="L50" i="471"/>
  <c r="F295" i="471"/>
  <c r="Y153" i="471"/>
  <c r="F9" i="613"/>
  <c r="X66" i="471"/>
  <c r="L61" i="471"/>
  <c r="L19" i="598"/>
  <c r="L181" i="471"/>
  <c r="F9" i="618"/>
  <c r="L20" i="566"/>
</calcChain>
</file>

<file path=xl/sharedStrings.xml><?xml version="1.0" encoding="utf-8"?>
<sst xmlns="http://schemas.openxmlformats.org/spreadsheetml/2006/main" count="5457" uniqueCount="3102">
  <si>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</si>
  <si>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</si>
  <si>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</si>
  <si>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</si>
  <si>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</si>
  <si>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</si>
  <si>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</si>
  <si>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</si>
  <si>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</si>
  <si>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</si>
  <si>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</si>
  <si>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</si>
  <si>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</si>
  <si>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</si>
  <si>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</si>
  <si>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</si>
  <si>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</si>
  <si>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</si>
  <si>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</si>
  <si>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</si>
  <si>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</si>
  <si>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</si>
  <si>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</si>
  <si>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</si>
  <si>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</si>
  <si>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</si>
  <si>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</si>
  <si>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</si>
  <si>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</si>
  <si>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</si>
  <si>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</si>
  <si>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</si>
  <si>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</si>
  <si>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</si>
  <si>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</si>
  <si>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</si>
  <si>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</si>
  <si>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</si>
  <si>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</si>
  <si>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</si>
  <si>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</si>
  <si>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</si>
  <si>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</si>
  <si>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</si>
  <si>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</si>
  <si>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</si>
  <si>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</si>
  <si>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</si>
  <si>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</si>
  <si>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</si>
  <si>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</si>
  <si>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</si>
  <si>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</si>
  <si>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</si>
  <si>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</si>
  <si>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</si>
  <si>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</si>
  <si>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</si>
  <si>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</si>
  <si>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</si>
  <si>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</si>
  <si>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</si>
  <si>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</si>
  <si>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</si>
  <si>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</si>
  <si>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</si>
  <si>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</si>
  <si>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</si>
  <si>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</si>
  <si>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</si>
  <si>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</si>
  <si>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</si>
  <si>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</si>
  <si>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</si>
  <si>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</si>
  <si>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</si>
  <si>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</si>
  <si>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</si>
  <si>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</si>
  <si>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</si>
  <si>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</si>
  <si>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</si>
  <si>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</si>
  <si>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</si>
  <si>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</si>
  <si>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</si>
  <si>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</si>
  <si>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</si>
  <si>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</si>
  <si>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</si>
  <si>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</si>
  <si>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</si>
  <si>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</si>
  <si>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</si>
  <si>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</si>
  <si>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</si>
  <si>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</si>
  <si>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</si>
  <si>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</si>
  <si>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</si>
  <si>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</si>
  <si>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</si>
  <si>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</si>
  <si>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</si>
  <si>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</si>
  <si>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</si>
  <si>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</si>
  <si>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</si>
  <si>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</si>
  <si>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</si>
  <si>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</si>
  <si>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</si>
  <si>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</si>
  <si>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</si>
  <si>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</si>
  <si>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</si>
  <si>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</si>
  <si>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</si>
  <si>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</si>
  <si>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</si>
  <si>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</si>
  <si>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</si>
  <si>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</si>
  <si>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</si>
  <si>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</si>
  <si>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</si>
  <si>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</si>
  <si>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</si>
  <si>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</si>
  <si>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</si>
  <si>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</si>
  <si>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</si>
  <si>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</si>
  <si>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</si>
  <si>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</si>
  <si>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</si>
  <si>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</si>
  <si>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</si>
  <si>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</si>
  <si>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</si>
  <si>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</si>
  <si>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</si>
  <si>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</si>
  <si>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</si>
  <si>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</si>
  <si>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</si>
  <si>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</si>
  <si>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</si>
  <si>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</si>
  <si>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</si>
  <si>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</si>
  <si>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</si>
  <si>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</si>
  <si>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</si>
  <si>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</si>
  <si>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</si>
  <si>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</si>
  <si>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</si>
  <si>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</si>
  <si>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</si>
  <si>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</si>
  <si>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</si>
  <si>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</si>
  <si>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</si>
  <si>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</si>
  <si>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</si>
  <si>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</si>
  <si>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</si>
  <si>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</si>
  <si>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</si>
  <si>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</si>
  <si>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</si>
  <si>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</si>
  <si>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</si>
  <si>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</si>
  <si>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</si>
  <si>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</si>
  <si>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</si>
  <si>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</si>
  <si>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</si>
  <si>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</si>
  <si>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</si>
  <si>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</si>
  <si>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</si>
  <si>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</si>
  <si>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</si>
  <si>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</si>
  <si>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</si>
  <si>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</si>
  <si>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</si>
  <si>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</si>
  <si>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</si>
  <si>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</si>
  <si>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</si>
  <si>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</si>
  <si>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</si>
  <si>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</si>
  <si>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</si>
  <si>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</si>
  <si>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</si>
  <si>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</si>
  <si>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</si>
  <si>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</si>
  <si>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</si>
  <si>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</si>
  <si>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</si>
  <si>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</si>
  <si>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</si>
  <si>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</si>
  <si>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</si>
  <si>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</si>
  <si>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</si>
  <si>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</si>
  <si>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</si>
  <si>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</si>
  <si>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</si>
  <si>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</si>
  <si>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</si>
  <si>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</si>
  <si>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</si>
  <si>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</si>
  <si>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</si>
  <si>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</si>
  <si>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</si>
  <si>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</si>
  <si>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</si>
  <si>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</si>
  <si>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</si>
  <si>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</si>
  <si>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</si>
  <si>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</si>
  <si>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</si>
  <si>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</si>
  <si>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</si>
  <si>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</si>
  <si>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</si>
  <si>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</si>
  <si>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</si>
  <si>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</si>
  <si>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</si>
  <si>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</si>
  <si>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</si>
  <si>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</si>
  <si>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</si>
  <si>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</si>
  <si>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</si>
  <si>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</si>
  <si>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</si>
  <si>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</si>
  <si>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</si>
  <si>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</si>
  <si>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</si>
  <si>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</si>
  <si>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</si>
  <si>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</si>
  <si>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</si>
  <si>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</si>
  <si>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</si>
  <si>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</si>
  <si>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</si>
  <si>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</si>
  <si>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</si>
  <si>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</si>
  <si>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</si>
  <si>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</si>
  <si>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</si>
  <si>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</si>
  <si>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</si>
  <si>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</si>
  <si>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</si>
  <si>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</si>
  <si>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</si>
  <si>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</si>
  <si>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</si>
  <si>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</si>
  <si>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</si>
  <si>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</si>
  <si>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</si>
  <si>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</si>
  <si>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</si>
  <si>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</si>
  <si>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</si>
  <si>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</si>
  <si>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</si>
  <si>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</si>
  <si>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</si>
  <si>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</si>
  <si>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</si>
  <si>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</si>
  <si>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</si>
  <si>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</si>
  <si>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</si>
  <si>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</si>
  <si>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</si>
  <si>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</si>
  <si>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</si>
  <si>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</si>
  <si>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</si>
  <si>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</si>
  <si>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</si>
  <si>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</si>
  <si>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</si>
  <si>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</si>
  <si>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</si>
  <si>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</si>
  <si>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</si>
  <si>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</si>
  <si>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</si>
  <si>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</si>
  <si>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</si>
  <si>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</si>
  <si>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</si>
  <si>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</si>
  <si>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</si>
  <si>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</si>
  <si>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</si>
  <si>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</si>
  <si>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</si>
  <si>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</si>
  <si>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</si>
  <si>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</si>
  <si>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</si>
  <si>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</si>
  <si>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</si>
  <si>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</si>
  <si>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</si>
  <si>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</si>
  <si>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</si>
  <si>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</si>
  <si>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</si>
  <si>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</si>
  <si>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Перечень тарифов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</si>
  <si>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</si>
  <si>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</si>
  <si>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</si>
  <si>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</si>
  <si>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</si>
  <si>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</si>
  <si>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</si>
  <si>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</si>
  <si>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</si>
  <si>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</si>
  <si>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</si>
  <si>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</si>
  <si>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</si>
  <si>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</si>
  <si>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</si>
  <si>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</si>
  <si>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</si>
  <si>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</si>
  <si>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</si>
  <si>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</si>
  <si>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</si>
  <si>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</si>
  <si>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</si>
  <si>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</si>
  <si>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</si>
  <si>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</si>
  <si>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</si>
  <si>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</si>
  <si>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</si>
  <si>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</si>
  <si>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</si>
  <si>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</si>
  <si>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</si>
  <si>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</si>
  <si>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</si>
  <si>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</si>
  <si>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</si>
  <si>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</si>
  <si>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</si>
  <si>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</si>
  <si>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</si>
  <si>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</si>
  <si>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</si>
  <si>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</si>
  <si>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</si>
  <si>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</si>
  <si>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</si>
  <si>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</si>
  <si>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Информация о предложении об установлении тарифов на транспортировку воды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</si>
  <si>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</si>
  <si>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</si>
  <si>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</si>
  <si>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</si>
  <si>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Информация о предложении об установлении цен на техническую воду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</si>
  <si>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</si>
  <si>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</si>
  <si>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</si>
  <si>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</si>
  <si>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</si>
  <si>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</si>
  <si>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</si>
  <si>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</si>
  <si>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</si>
  <si>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</si>
  <si>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</si>
  <si>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</si>
  <si>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</si>
  <si>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</si>
  <si>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</si>
  <si>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</si>
  <si>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</si>
  <si>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</si>
  <si>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</si>
  <si>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</si>
  <si>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</si>
  <si>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</si>
  <si>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</si>
  <si>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</si>
  <si>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Укажите «Да» в поле «Да/Нет», если дифференциация используется. В поле «Описание» укажите название ЦС ХВС или любое другое описание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</si>
  <si>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</si>
  <si>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</si>
  <si>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</si>
  <si>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</si>
  <si>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</si>
  <si>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</si>
  <si>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</si>
  <si>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</si>
  <si>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</si>
  <si>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</si>
  <si>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</si>
  <si>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</si>
  <si>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</si>
  <si>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</si>
  <si>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</si>
  <si>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</si>
  <si>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</si>
  <si>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</si>
  <si>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</si>
  <si>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</si>
  <si>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</si>
  <si>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</si>
  <si>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</si>
  <si>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</si>
  <si>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</si>
  <si>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</si>
  <si>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</si>
  <si>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</si>
  <si>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</si>
  <si>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</si>
  <si>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</si>
  <si>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</si>
  <si>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</si>
  <si>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</si>
  <si>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</si>
  <si>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</si>
  <si>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</si>
  <si>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</si>
  <si>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</si>
  <si>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</si>
  <si>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</si>
  <si>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</si>
  <si>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</si>
  <si>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</si>
  <si>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</si>
  <si>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</si>
  <si>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</si>
  <si>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</si>
  <si>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</si>
  <si>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</si>
  <si>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</si>
  <si>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</si>
  <si>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</si>
  <si>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</si>
  <si>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3.1</t>
  </si>
  <si>
    <t>4.1</t>
  </si>
  <si>
    <t>5.1</t>
  </si>
  <si>
    <t>6.1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</si>
  <si>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</si>
  <si>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</si>
  <si>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</si>
  <si>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</si>
  <si>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</si>
  <si>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</si>
  <si>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</si>
  <si>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</si>
  <si>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</si>
  <si>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</si>
  <si>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</si>
  <si>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</si>
  <si>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</si>
  <si>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</si>
  <si>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</si>
  <si>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</si>
  <si>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</si>
  <si>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</si>
  <si>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</si>
  <si>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</si>
  <si>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</si>
  <si>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</si>
  <si>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</si>
  <si>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</si>
  <si>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</si>
  <si>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</si>
  <si>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</si>
  <si>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</si>
  <si>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</si>
  <si>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</si>
  <si>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</si>
  <si>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</si>
  <si>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</si>
  <si>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</si>
  <si>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</si>
  <si>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</si>
  <si>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</si>
  <si>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</si>
  <si>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</si>
  <si>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</si>
  <si>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</si>
  <si>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</si>
  <si>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</si>
  <si>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</si>
  <si>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</si>
  <si>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</si>
  <si>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</si>
  <si>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</si>
  <si>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</si>
  <si>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</si>
  <si>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</si>
  <si>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</si>
  <si>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</si>
  <si>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</si>
  <si>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</si>
  <si>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</si>
  <si>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</si>
  <si>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</si>
  <si>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</si>
  <si>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</si>
  <si>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</si>
  <si>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</si>
  <si>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</si>
  <si>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</si>
  <si>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</si>
  <si>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</si>
  <si>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</si>
  <si>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</si>
  <si>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</si>
  <si>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</si>
  <si>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</si>
  <si>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</si>
  <si>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</si>
  <si>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</si>
  <si>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</si>
  <si>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</si>
  <si>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</si>
  <si>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</si>
  <si>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</si>
  <si>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</si>
  <si>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</si>
  <si>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</si>
  <si>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</si>
  <si>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</si>
  <si>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</si>
  <si>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</si>
  <si>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</si>
  <si>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</si>
  <si>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</si>
  <si>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</si>
  <si>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</si>
  <si>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</si>
  <si>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</si>
  <si>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</si>
  <si>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</si>
  <si>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</si>
  <si>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</si>
  <si>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</si>
  <si>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</si>
  <si>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</si>
  <si>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</si>
  <si>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</si>
  <si>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</si>
  <si>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</si>
  <si>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</si>
  <si>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</si>
  <si>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</si>
  <si>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</si>
  <si>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</si>
  <si>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</si>
  <si>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</si>
  <si>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</si>
  <si>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</si>
  <si>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</si>
  <si>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c 01:03 до 18:55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</si>
  <si>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</si>
  <si>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</si>
  <si>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</si>
  <si>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</si>
  <si>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</si>
  <si>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</si>
  <si>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</si>
  <si>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</si>
  <si>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</si>
  <si>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</si>
  <si>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</si>
  <si>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</si>
  <si>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</si>
  <si>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</si>
  <si>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</si>
  <si>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</si>
  <si>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</si>
  <si>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</si>
  <si>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</si>
  <si>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</si>
  <si>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Сведения о правовых актах, регламентирующих правила закупки (положение о закупках) в регулируемой организации</t>
  </si>
  <si>
    <t>et_List13_1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</si>
  <si>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</si>
  <si>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планировании закупочных процедур</t>
  </si>
  <si>
    <t>Сведения о результатах проведения закупочных процедур</t>
  </si>
  <si>
    <t>Период действия тарифов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</si>
  <si>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</si>
  <si>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</si>
  <si>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</si>
  <si>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</si>
  <si>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</si>
  <si>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</si>
  <si>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Долгосрочные параметры регулирования (в случае если их установление предусмотрено выбранным методом регулирования)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</si>
  <si>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</si>
  <si>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</si>
  <si>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Годовой объем отпущенной в сеть воды</t>
  </si>
  <si>
    <t>7.1</t>
  </si>
  <si>
    <t>Дата подачи заявления об утверждении тарифов</t>
  </si>
  <si>
    <t>Номер подачи заявления об утверждении тарифов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</si>
  <si>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</si>
  <si>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</si>
  <si>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et_List14_1_1</t>
  </si>
  <si>
    <t>et_List14_1_2</t>
  </si>
  <si>
    <t xml:space="preserve"> </t>
  </si>
  <si>
    <t>List13</t>
  </si>
  <si>
    <t>List14_1</t>
  </si>
  <si>
    <t>modList13</t>
  </si>
  <si>
    <t>modList14_1</t>
  </si>
  <si>
    <t>et_List14_1_3</t>
  </si>
  <si>
    <t>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</si>
  <si>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Дата периода регулирования, с которой предлагаются изменения в тарифы</t>
  </si>
  <si>
    <t>et_List14_1_4</t>
  </si>
  <si>
    <t>Тариф на водоотведение</t>
  </si>
  <si>
    <t>Тариф на транспортировку сточных вод</t>
  </si>
  <si>
    <t>Тариф на подключение (технологическое присоединение) к централизованной системе водоотведения в индивидуальном порядке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</si>
  <si>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</si>
  <si>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</si>
  <si>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</si>
  <si>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</si>
  <si>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</si>
  <si>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</si>
  <si>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Наименование централизованной системы водоотведения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</si>
  <si>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</si>
  <si>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</si>
  <si>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водоснабжения и водоотведения, указывается значение 0.
В случае дифференциации недополученных доходов регулируемой организацией по видам тарифов и/или по периодам действия тарифов информация указывается в отдельных строках.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</si>
  <si>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водоснабжения и водоотведения.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водоснабжения и водоотведения, указывается значение 0.
В случае дифференциации экономически обоснованных расходов по видам тарифов и/или по периодам действия тарифов информация указывается в отдельных строках.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</si>
  <si>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</si>
  <si>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</si>
  <si>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Сведения о месте размещения положения о закупках регулируемой организации</t>
  </si>
  <si>
    <t>Форма 3.11</t>
  </si>
  <si>
    <t>Информация о предложении об установлении тарифов в сфере водоотведения на очередной период регулирования</t>
  </si>
  <si>
    <t>Форма 3.12.1</t>
  </si>
  <si>
    <r>
      <t>Форма 3.12.1 Информация о предложении об установлении тарифов в сфере водоотведения на очередной период регулирования</t>
    </r>
    <r>
      <rPr>
        <vertAlign val="superscript"/>
        <sz val="10"/>
        <rFont val="Tahoma"/>
        <family val="2"/>
        <charset val="204"/>
      </rPr>
      <t>1</t>
    </r>
  </si>
  <si>
    <t>Значение в колонке «Вид тарифа» выбирается из перечня видов тарифов в сфере водоотведения в соответствии с законодательством в сфере водоснабжении и водоотведении» 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</si>
  <si>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Значение в колонке «Вид тарифа» выбирается из перечня видов тарифов в сфере водоотведения, предусмотренных законодательством в сфере водоснабжении и водоотведения.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</si>
  <si>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водоснабжения и водоотведения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</si>
  <si>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водоснабжения и водоотведения</t>
  </si>
  <si>
    <r>
      <t>Форма 3.12.2 Информация о предложении величин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</si>
  <si>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Форма 3.12.2</t>
  </si>
  <si>
    <t>Информация о предложении величин тарифов на водоотведение, транспортировку воды</t>
  </si>
  <si>
    <t>Форма 3.12.3</t>
  </si>
  <si>
    <t>Информация о предложении величин тарифов на подключение к централизованной системе водоотведения</t>
  </si>
  <si>
    <t>ставка платы за объем принятых сточных вод, руб./куб. м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</si>
  <si>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водоотведения.
В случае дифференциации тарифов по дополнительным признакам информация по ним указывается в отдельных строках.</t>
  </si>
  <si>
    <r>
      <t>Форма 3.12.3 Информация о предложении величин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</si>
  <si>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</si>
  <si>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</si>
  <si>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</si>
  <si>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</si>
  <si>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</si>
  <si>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
В случае дифференциации тарифов по централизованным системам водоотведения информация по ним указывается в отдельных строках.</t>
  </si>
  <si>
    <t>В колодке «Параметр дифференциации тарифа/Заявитель» указывается наименование категории потребителей/заявителя,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дифференциации по категориям потребителей/заявителям,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по периодам действия тарифа информация по ним указывается в отдельных колонках.</t>
  </si>
  <si>
    <t>Добавить наименование системы водоотведения</t>
  </si>
  <si>
    <t>ID_TARIFF_NAME</t>
  </si>
  <si>
    <t>TARIFF_NAME</t>
  </si>
  <si>
    <t>VED_NAME</t>
  </si>
  <si>
    <t>Водоотведение</t>
  </si>
  <si>
    <t>Транспортировка</t>
  </si>
  <si>
    <t>Подключение (технологическое присоединение) к централизованной системе водоотведения</t>
  </si>
  <si>
    <t>Добавить ЦС ВО для дифференциации</t>
  </si>
  <si>
    <t>Добавить протяженность канализационной сети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</si>
  <si>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</si>
  <si>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</si>
  <si>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Первичное предложение по тарифам</t>
  </si>
  <si>
    <t>Изменение тарифов</t>
  </si>
  <si>
    <t>Дата подачи заявления об изменении тарифов</t>
  </si>
  <si>
    <t>Номер заявления об изменении тарифов</t>
  </si>
  <si>
    <t>При размещении информации по данной форме дополнительно указывается дата подачи заявления об утверждении(изменении) тарифа и его номер.</t>
  </si>
  <si>
    <t>Для каждого вида тарифа в сфере водоотведения форма заполняется отдельно. При размещении информации по данной форме дополнительно указывается дата подачи заявления об утверждении(изменении) тарифа и его номер.</t>
  </si>
  <si>
    <t>Одноставочный тариф, руб./Гкал</t>
  </si>
  <si>
    <t>ставка за тепловую  энергию, руб./Гкал</t>
  </si>
  <si>
    <t>Проверка доступных обновлений...</t>
  </si>
  <si>
    <t>Нет доступных обновлений для отчёта с кодом FAS.JKH.OPEN.INFO.REQUEST.VO!</t>
  </si>
  <si>
    <t>06.05.2019</t>
  </si>
  <si>
    <t>Абзелиловский муниципальный район</t>
  </si>
  <si>
    <t>80601000</t>
  </si>
  <si>
    <t>Альмухаметовский сельский совет</t>
  </si>
  <si>
    <t>80601404</t>
  </si>
  <si>
    <t>Амангильдинский сельский совет</t>
  </si>
  <si>
    <t>80601407</t>
  </si>
  <si>
    <t>Аскаровский сельский совет</t>
  </si>
  <si>
    <t>80601410</t>
  </si>
  <si>
    <t>Баимовский сельский совет</t>
  </si>
  <si>
    <t>80601413</t>
  </si>
  <si>
    <t>Бурангуловский сельский совет</t>
  </si>
  <si>
    <t>80601416</t>
  </si>
  <si>
    <t>Гусевский сельский совет</t>
  </si>
  <si>
    <t>80601419</t>
  </si>
  <si>
    <t>Давлетовский сельский совет</t>
  </si>
  <si>
    <t>80601422</t>
  </si>
  <si>
    <t>Кирдасовский сельский совет</t>
  </si>
  <si>
    <t>80601425</t>
  </si>
  <si>
    <t>Краснобашкирский сельский совет</t>
  </si>
  <si>
    <t>80601428</t>
  </si>
  <si>
    <t>Равиловский сельский совет</t>
  </si>
  <si>
    <t>80601431</t>
  </si>
  <si>
    <t>Ташбулатовский сельский совет</t>
  </si>
  <si>
    <t>80601434</t>
  </si>
  <si>
    <t>Таштимеровский сельский совет</t>
  </si>
  <si>
    <t>80601437</t>
  </si>
  <si>
    <t>Халиловский сельский совет</t>
  </si>
  <si>
    <t>80601440</t>
  </si>
  <si>
    <t>Хамитовский сельский совет</t>
  </si>
  <si>
    <t>80601443</t>
  </si>
  <si>
    <t>Янгильский сельский совет</t>
  </si>
  <si>
    <t>80601446</t>
  </si>
  <si>
    <t>Альшеевский муниципальный район</t>
  </si>
  <si>
    <t>80602000</t>
  </si>
  <si>
    <t>Абдрашитовский сельский совет</t>
  </si>
  <si>
    <t>80602404</t>
  </si>
  <si>
    <t>Аксеновский сельский совет</t>
  </si>
  <si>
    <t>80602406</t>
  </si>
  <si>
    <t>Воздвиженский сельский совет</t>
  </si>
  <si>
    <t>80602413</t>
  </si>
  <si>
    <t>Гайниямакский сельский совет</t>
  </si>
  <si>
    <t>80602416</t>
  </si>
  <si>
    <t>Зеленоклиновский сельский совет</t>
  </si>
  <si>
    <t>80602418</t>
  </si>
  <si>
    <t>Ибраевский сельский совет</t>
  </si>
  <si>
    <t>80602419</t>
  </si>
  <si>
    <t>Казанский сельский совет</t>
  </si>
  <si>
    <t>80602422</t>
  </si>
  <si>
    <t>Кармышевский сельский совет</t>
  </si>
  <si>
    <t>80602428</t>
  </si>
  <si>
    <t>Кипчак-Аскаровский сельский совет</t>
  </si>
  <si>
    <t>80602431</t>
  </si>
  <si>
    <t>Кызыльский сельский совет</t>
  </si>
  <si>
    <t>80602437</t>
  </si>
  <si>
    <t>Мендяновский сельский совет</t>
  </si>
  <si>
    <t>80602440</t>
  </si>
  <si>
    <t>Нигматуллинский сельский совет</t>
  </si>
  <si>
    <t>80602443</t>
  </si>
  <si>
    <t>Нижнеаврюзовский сельский совет</t>
  </si>
  <si>
    <t>80602446</t>
  </si>
  <si>
    <t>Никифаровский сельский совет</t>
  </si>
  <si>
    <t>80602449</t>
  </si>
  <si>
    <t>Раевский сельский совет</t>
  </si>
  <si>
    <t>80602451</t>
  </si>
  <si>
    <t>Слаковский сельский совет</t>
  </si>
  <si>
    <t>80602455</t>
  </si>
  <si>
    <t>Ташлинский сельский совет</t>
  </si>
  <si>
    <t>80602458</t>
  </si>
  <si>
    <t>Трунтаишевский сельский совет</t>
  </si>
  <si>
    <t>80602461</t>
  </si>
  <si>
    <t>Чебенлинский сельский совет</t>
  </si>
  <si>
    <t>80602464</t>
  </si>
  <si>
    <t>Шафрановский сельский совет</t>
  </si>
  <si>
    <t>80602470</t>
  </si>
  <si>
    <t>Архангельский муниципальный район</t>
  </si>
  <si>
    <t>80603000</t>
  </si>
  <si>
    <t>Абзановский сельский совет</t>
  </si>
  <si>
    <t>80603404</t>
  </si>
  <si>
    <t>Арх-Латышский сельский совет</t>
  </si>
  <si>
    <t>80603413</t>
  </si>
  <si>
    <t>Архангельский сельский совет</t>
  </si>
  <si>
    <t>80603410</t>
  </si>
  <si>
    <t>Бакалдинский сельский совет</t>
  </si>
  <si>
    <t>80603416</t>
  </si>
  <si>
    <t>Инзерский сельский совет</t>
  </si>
  <si>
    <t>80603419</t>
  </si>
  <si>
    <t>Ирныкшинский сельский совет</t>
  </si>
  <si>
    <t>80603422</t>
  </si>
  <si>
    <t>Краснозилимский сельский совет</t>
  </si>
  <si>
    <t>80603425</t>
  </si>
  <si>
    <t>Краснокуртовский сельский совет</t>
  </si>
  <si>
    <t>80603428</t>
  </si>
  <si>
    <t>Липовский сельский совет</t>
  </si>
  <si>
    <t>80603434</t>
  </si>
  <si>
    <t>Орловский сельский совет</t>
  </si>
  <si>
    <t>80603440</t>
  </si>
  <si>
    <t>Тавакачевский сельский совет</t>
  </si>
  <si>
    <t>80603446</t>
  </si>
  <si>
    <t>Узунларовский сельский совет</t>
  </si>
  <si>
    <t>80603450</t>
  </si>
  <si>
    <t>Аскинский муниципальный район</t>
  </si>
  <si>
    <t>80604000</t>
  </si>
  <si>
    <t>Арбашевский сельский совет</t>
  </si>
  <si>
    <t>80604402</t>
  </si>
  <si>
    <t>Аскинский сельский совет</t>
  </si>
  <si>
    <t>80604404</t>
  </si>
  <si>
    <t>Евбулякский сельский совет</t>
  </si>
  <si>
    <t>80604413</t>
  </si>
  <si>
    <t>Казанчинский сельский совет</t>
  </si>
  <si>
    <t>80604416</t>
  </si>
  <si>
    <t>Карткисяковский сельский совет</t>
  </si>
  <si>
    <t>80604418</t>
  </si>
  <si>
    <t>Кашкинский сельский совет</t>
  </si>
  <si>
    <t>80604419</t>
  </si>
  <si>
    <t>Ключевский сельский совет</t>
  </si>
  <si>
    <t>80604425</t>
  </si>
  <si>
    <t>Кубиязовский сельский совет</t>
  </si>
  <si>
    <t>80604428</t>
  </si>
  <si>
    <t>Кунгаковский сельский совет</t>
  </si>
  <si>
    <t>80604431</t>
  </si>
  <si>
    <t>Кшлау-Елгинский сельский совет</t>
  </si>
  <si>
    <t>80604437</t>
  </si>
  <si>
    <t>Мутабашевский сельский совет</t>
  </si>
  <si>
    <t>80604440</t>
  </si>
  <si>
    <t>Петропавловский сельский совет</t>
  </si>
  <si>
    <t>80604442</t>
  </si>
  <si>
    <t>Султанбековский сельский совет</t>
  </si>
  <si>
    <t>80604443</t>
  </si>
  <si>
    <t>Урмиязовский сельский совет</t>
  </si>
  <si>
    <t>80604446</t>
  </si>
  <si>
    <t>Усть-Табасский сельский совет</t>
  </si>
  <si>
    <t>80604450</t>
  </si>
  <si>
    <t>Аургазинский муниципальный район</t>
  </si>
  <si>
    <t>80605000</t>
  </si>
  <si>
    <t>Балыклыкульский сельский совет</t>
  </si>
  <si>
    <t>80605402</t>
  </si>
  <si>
    <t>Батыровский сельский совет</t>
  </si>
  <si>
    <t>80605404</t>
  </si>
  <si>
    <t>Бишкаинский сельский совет</t>
  </si>
  <si>
    <t>80605407</t>
  </si>
  <si>
    <t>80605410</t>
  </si>
  <si>
    <t>Исмагиловский сельский совет</t>
  </si>
  <si>
    <t>80605413</t>
  </si>
  <si>
    <t>Ишлинский сельский совет</t>
  </si>
  <si>
    <t>80605416</t>
  </si>
  <si>
    <t>Кебячевский сельский совет</t>
  </si>
  <si>
    <t>80605419</t>
  </si>
  <si>
    <t>Меселинский сельский совет</t>
  </si>
  <si>
    <t>80605422</t>
  </si>
  <si>
    <t>Михайловский сельский совет</t>
  </si>
  <si>
    <t>80605425</t>
  </si>
  <si>
    <t>Нагадакский сельский совет</t>
  </si>
  <si>
    <t>80605428</t>
  </si>
  <si>
    <t>Новокальчировский сельский совет</t>
  </si>
  <si>
    <t>80605431</t>
  </si>
  <si>
    <t>Семенкинский сельский совет</t>
  </si>
  <si>
    <t>80605434</t>
  </si>
  <si>
    <t>Степановский сельский совет</t>
  </si>
  <si>
    <t>80605437</t>
  </si>
  <si>
    <t>Султанмуратовский сельский совет</t>
  </si>
  <si>
    <t>80605440</t>
  </si>
  <si>
    <t>Таштамакский сельский совет</t>
  </si>
  <si>
    <t>80605443</t>
  </si>
  <si>
    <t>Толбазинский сельский совет</t>
  </si>
  <si>
    <t>80605446</t>
  </si>
  <si>
    <t>Тряпинский сельский совет</t>
  </si>
  <si>
    <t>80605449</t>
  </si>
  <si>
    <t>Тукаевский сельский совет</t>
  </si>
  <si>
    <t>80605452</t>
  </si>
  <si>
    <t>Турумбетовский сельский совет</t>
  </si>
  <si>
    <t>80605458</t>
  </si>
  <si>
    <t>Уршакский сельский совет</t>
  </si>
  <si>
    <t>80605461</t>
  </si>
  <si>
    <t>Чуваш-Карамалинский сельский совет</t>
  </si>
  <si>
    <t>80605472</t>
  </si>
  <si>
    <t>Баймакский муниципальный район</t>
  </si>
  <si>
    <t>80606000</t>
  </si>
  <si>
    <t>1-й Иткуловский сельский совет</t>
  </si>
  <si>
    <t>80606416</t>
  </si>
  <si>
    <t>Абдулкаримовский сельский совет</t>
  </si>
  <si>
    <t>80606404</t>
  </si>
  <si>
    <t>Акмурунский сельский совет</t>
  </si>
  <si>
    <t>80606407</t>
  </si>
  <si>
    <t>Бекешевский сельский совет</t>
  </si>
  <si>
    <t>80606409</t>
  </si>
  <si>
    <t>Биляловский сельский совет</t>
  </si>
  <si>
    <t>80606410</t>
  </si>
  <si>
    <t>Город Баймак</t>
  </si>
  <si>
    <t>80606101</t>
  </si>
  <si>
    <t>Зилаирский сельский совет</t>
  </si>
  <si>
    <t>80606413</t>
  </si>
  <si>
    <t>Ишбердинский сельский совет</t>
  </si>
  <si>
    <t>80606428</t>
  </si>
  <si>
    <t>Ишмурзинский сельский совет</t>
  </si>
  <si>
    <t>80606422</t>
  </si>
  <si>
    <t>Ишмухаметовский сельский совет</t>
  </si>
  <si>
    <t>80606425</t>
  </si>
  <si>
    <t>Кульчуровский сельский совет</t>
  </si>
  <si>
    <t>80606437</t>
  </si>
  <si>
    <t>Кусеевский сельский совет</t>
  </si>
  <si>
    <t>80606431</t>
  </si>
  <si>
    <t>Мерясовский сельский совет</t>
  </si>
  <si>
    <t>80606438</t>
  </si>
  <si>
    <t>Мукасовский сельский совет</t>
  </si>
  <si>
    <t>80606434</t>
  </si>
  <si>
    <t>Нигаматовский сельский совет</t>
  </si>
  <si>
    <t>80606440</t>
  </si>
  <si>
    <t>Семеновский сельский совет</t>
  </si>
  <si>
    <t>80606442</t>
  </si>
  <si>
    <t>Сибайский сельский совет</t>
  </si>
  <si>
    <t>80606443</t>
  </si>
  <si>
    <t>Тавлыкаевский сельский совет</t>
  </si>
  <si>
    <t>80606446</t>
  </si>
  <si>
    <t>Татлыбаевский сельский совет</t>
  </si>
  <si>
    <t>80606449</t>
  </si>
  <si>
    <t>Темясовский сельский совет</t>
  </si>
  <si>
    <t>80606452</t>
  </si>
  <si>
    <t>Тубинский сельский совет</t>
  </si>
  <si>
    <t>80606453</t>
  </si>
  <si>
    <t>Юмашевский сельский совет</t>
  </si>
  <si>
    <t>80606455</t>
  </si>
  <si>
    <t>Яратовский сельский совет</t>
  </si>
  <si>
    <t>80606459</t>
  </si>
  <si>
    <t>Бакалинский муниципальный район</t>
  </si>
  <si>
    <t>80607000</t>
  </si>
  <si>
    <t>Ахмановский сельский совет</t>
  </si>
  <si>
    <t>80607404</t>
  </si>
  <si>
    <t>Бакалинский сельский совет</t>
  </si>
  <si>
    <t>80607407</t>
  </si>
  <si>
    <t>Бузюровский сельский совет</t>
  </si>
  <si>
    <t>80607413</t>
  </si>
  <si>
    <t>Дияшевский сельский совет</t>
  </si>
  <si>
    <t>80607419</t>
  </si>
  <si>
    <t>Камышлытамакский сельский совет</t>
  </si>
  <si>
    <t>80607425</t>
  </si>
  <si>
    <t>Килеевский сельский совет</t>
  </si>
  <si>
    <t>80607428</t>
  </si>
  <si>
    <t>Куштиряковский сельский совет</t>
  </si>
  <si>
    <t>80607431</t>
  </si>
  <si>
    <t>80607410</t>
  </si>
  <si>
    <t>Мустафинский сельский совет</t>
  </si>
  <si>
    <t>80607434</t>
  </si>
  <si>
    <t>Новокатаевский сельский совет</t>
  </si>
  <si>
    <t>80607440</t>
  </si>
  <si>
    <t>Новоурсаевский сельский совет</t>
  </si>
  <si>
    <t>80607446</t>
  </si>
  <si>
    <t>Старокостеевский сельский совет</t>
  </si>
  <si>
    <t>80607451</t>
  </si>
  <si>
    <t>Старокуручевский сельский совет</t>
  </si>
  <si>
    <t>80607449</t>
  </si>
  <si>
    <t>Староматинский сельский совет</t>
  </si>
  <si>
    <t>80607455</t>
  </si>
  <si>
    <t>Старошарашлинский сельский совет</t>
  </si>
  <si>
    <t>80607458</t>
  </si>
  <si>
    <t>Тактагуловский сельский совет</t>
  </si>
  <si>
    <t>80607461</t>
  </si>
  <si>
    <t>Урманаевский сельский совет</t>
  </si>
  <si>
    <t>80607464</t>
  </si>
  <si>
    <t>Балтачевский муниципальный район</t>
  </si>
  <si>
    <t>80608000</t>
  </si>
  <si>
    <t>Богдановский сельский совет</t>
  </si>
  <si>
    <t>80608404</t>
  </si>
  <si>
    <t>Верхнеянактаевский сельский совет</t>
  </si>
  <si>
    <t>80608407</t>
  </si>
  <si>
    <t>Кундашлинский сельский совет</t>
  </si>
  <si>
    <t>80608413</t>
  </si>
  <si>
    <t>Кунтугушевский сельский совет</t>
  </si>
  <si>
    <t>80608416</t>
  </si>
  <si>
    <t>Нижнекарышевский сельский совет</t>
  </si>
  <si>
    <t>80608419</t>
  </si>
  <si>
    <t>Нижнесикиязовский сельский совет</t>
  </si>
  <si>
    <t>80608422</t>
  </si>
  <si>
    <t>Норкинский сельский совет</t>
  </si>
  <si>
    <t>80608425</t>
  </si>
  <si>
    <t>Сейтяковский сельский совет</t>
  </si>
  <si>
    <t>80608428</t>
  </si>
  <si>
    <t>Старобалтачевский сельский совет</t>
  </si>
  <si>
    <t>80608431</t>
  </si>
  <si>
    <t>Староянбаевский сельский совет</t>
  </si>
  <si>
    <t>80608434</t>
  </si>
  <si>
    <t>Тошкуровский сельский совет</t>
  </si>
  <si>
    <t>80608437</t>
  </si>
  <si>
    <t>Тучубаевский сельский совет</t>
  </si>
  <si>
    <t>80608440</t>
  </si>
  <si>
    <t>Шавьядинский сельский совет</t>
  </si>
  <si>
    <t>80608441</t>
  </si>
  <si>
    <t>Штандинский сельский совет</t>
  </si>
  <si>
    <t>80608443</t>
  </si>
  <si>
    <t>Ялангачевский сельский совет</t>
  </si>
  <si>
    <t>80608448</t>
  </si>
  <si>
    <t>Белебеевский муниципальный район</t>
  </si>
  <si>
    <t>80609000</t>
  </si>
  <si>
    <t>Аксаковский сельский совет</t>
  </si>
  <si>
    <t>80609401</t>
  </si>
  <si>
    <t>Анновский сельский совет</t>
  </si>
  <si>
    <t>80609413</t>
  </si>
  <si>
    <t>Баженовский сельский совет</t>
  </si>
  <si>
    <t>80609402</t>
  </si>
  <si>
    <t>Город Белебей</t>
  </si>
  <si>
    <t>80609101</t>
  </si>
  <si>
    <t>Донской сельский совет</t>
  </si>
  <si>
    <t>80609404</t>
  </si>
  <si>
    <t>Ермолкинский сельский совет</t>
  </si>
  <si>
    <t>80609407</t>
  </si>
  <si>
    <t>Знаменский сельский совет</t>
  </si>
  <si>
    <t>80609410</t>
  </si>
  <si>
    <t>Максим-Горьковский сельский совет</t>
  </si>
  <si>
    <t>80609416</t>
  </si>
  <si>
    <t>Малиновский сельский совет</t>
  </si>
  <si>
    <t>80609419</t>
  </si>
  <si>
    <t>Метевбашевский сельский совет</t>
  </si>
  <si>
    <t>80609425</t>
  </si>
  <si>
    <t>Приютовский поссовет</t>
  </si>
  <si>
    <t>80609165</t>
  </si>
  <si>
    <t>Рассветовский сельский совет</t>
  </si>
  <si>
    <t>80609428</t>
  </si>
  <si>
    <t>80609431</t>
  </si>
  <si>
    <t>Слакбашевский сельский совет</t>
  </si>
  <si>
    <t>80609434</t>
  </si>
  <si>
    <t>Тузлукушевский сельский совет</t>
  </si>
  <si>
    <t>80609437</t>
  </si>
  <si>
    <t>Усень-Ивановский сельский совет</t>
  </si>
  <si>
    <t>80609440</t>
  </si>
  <si>
    <t>Шаровский сельский совет</t>
  </si>
  <si>
    <t>80609443</t>
  </si>
  <si>
    <t>Белокатайский муниципальный район</t>
  </si>
  <si>
    <t>80610000</t>
  </si>
  <si>
    <t>Атаршинский сельский совет</t>
  </si>
  <si>
    <t>80610402</t>
  </si>
  <si>
    <t>Белянковский сельский совет</t>
  </si>
  <si>
    <t>80610404</t>
  </si>
  <si>
    <t>Емашинский сельский совет</t>
  </si>
  <si>
    <t>80610407</t>
  </si>
  <si>
    <t>Карлыхановский сельский совет</t>
  </si>
  <si>
    <t>80610413</t>
  </si>
  <si>
    <t>Майгазинский сельский совет</t>
  </si>
  <si>
    <t>80610416</t>
  </si>
  <si>
    <t>Нижнеискушинский сельский совет</t>
  </si>
  <si>
    <t>80610419</t>
  </si>
  <si>
    <t>Новобелокатайский сельский совет</t>
  </si>
  <si>
    <t>80610422</t>
  </si>
  <si>
    <t>Ногушинский сельский совет</t>
  </si>
  <si>
    <t>80610425</t>
  </si>
  <si>
    <t>Старобелокатайский сельский совет</t>
  </si>
  <si>
    <t>80610428</t>
  </si>
  <si>
    <t>Тардавский сельский совет</t>
  </si>
  <si>
    <t>80610431</t>
  </si>
  <si>
    <t>Ургалинский сельский совет</t>
  </si>
  <si>
    <t>80610434</t>
  </si>
  <si>
    <t>Утяшевский сельский совет</t>
  </si>
  <si>
    <t>80610437</t>
  </si>
  <si>
    <t>Яныбаевский сельский совет</t>
  </si>
  <si>
    <t>80610440</t>
  </si>
  <si>
    <t>Белорецкий муниципальный район</t>
  </si>
  <si>
    <t>80611000</t>
  </si>
  <si>
    <t>Абзаковский сельский совет</t>
  </si>
  <si>
    <t>80611404</t>
  </si>
  <si>
    <t>Азикеевский сельский совет</t>
  </si>
  <si>
    <t>80611407</t>
  </si>
  <si>
    <t>Ассинский сельский совет</t>
  </si>
  <si>
    <t>80611410</t>
  </si>
  <si>
    <t>Верхнеавзянский сельский совет</t>
  </si>
  <si>
    <t>80611415</t>
  </si>
  <si>
    <t>Город Белорецк</t>
  </si>
  <si>
    <t>80611101</t>
  </si>
  <si>
    <t>Железнодорожный сельский совет</t>
  </si>
  <si>
    <t>80611418</t>
  </si>
  <si>
    <t>Зигазинский сельский совет</t>
  </si>
  <si>
    <t>80611416</t>
  </si>
  <si>
    <t>Зуяковский сельский совет</t>
  </si>
  <si>
    <t>80611417</t>
  </si>
  <si>
    <t>80611420</t>
  </si>
  <si>
    <t>80611422</t>
  </si>
  <si>
    <t>Кагинский сельский совет</t>
  </si>
  <si>
    <t>80611425</t>
  </si>
  <si>
    <t>Ломовский сельский совет</t>
  </si>
  <si>
    <t>80611427</t>
  </si>
  <si>
    <t>Николаевский сельский совет</t>
  </si>
  <si>
    <t>80611434</t>
  </si>
  <si>
    <t>Нурский сельский совет</t>
  </si>
  <si>
    <t>80611440</t>
  </si>
  <si>
    <t>Серменевский сельский совет</t>
  </si>
  <si>
    <t>80611443</t>
  </si>
  <si>
    <t>Сосновский сельский совет</t>
  </si>
  <si>
    <t>80611446</t>
  </si>
  <si>
    <t>Тирлянский сельский совет</t>
  </si>
  <si>
    <t>80611448</t>
  </si>
  <si>
    <t>Туканский сельский совет</t>
  </si>
  <si>
    <t>80611449</t>
  </si>
  <si>
    <t>Узянский сельский совет</t>
  </si>
  <si>
    <t>80611452</t>
  </si>
  <si>
    <t>Шигаевский сельский совет</t>
  </si>
  <si>
    <t>80611455</t>
  </si>
  <si>
    <t>Бижбулякский муниципальный район</t>
  </si>
  <si>
    <t>80612000</t>
  </si>
  <si>
    <t>Аитовский сельский совет</t>
  </si>
  <si>
    <t>80612404</t>
  </si>
  <si>
    <t>Базлыкский сельский совет</t>
  </si>
  <si>
    <t>80612407</t>
  </si>
  <si>
    <t>Бижбулякский сельский совет</t>
  </si>
  <si>
    <t>80612410</t>
  </si>
  <si>
    <t>Биккуловский сельский совет</t>
  </si>
  <si>
    <t>80612413</t>
  </si>
  <si>
    <t>Демский сельский совет</t>
  </si>
  <si>
    <t>80612416</t>
  </si>
  <si>
    <t>Елбулактамакский сельский совет</t>
  </si>
  <si>
    <t>80612419</t>
  </si>
  <si>
    <t>Зириклинский сельский совет</t>
  </si>
  <si>
    <t>80612422</t>
  </si>
  <si>
    <t>Калининский сельский совет</t>
  </si>
  <si>
    <t>80612425</t>
  </si>
  <si>
    <t>Каменский сельский совет</t>
  </si>
  <si>
    <t>80612428</t>
  </si>
  <si>
    <t>Кенгер-Менеузовский сельский совет</t>
  </si>
  <si>
    <t>80612431</t>
  </si>
  <si>
    <t>Кош-Елгинский сельский совет</t>
  </si>
  <si>
    <t>80612440</t>
  </si>
  <si>
    <t>80612442</t>
  </si>
  <si>
    <t>Сухореченский сельский совет</t>
  </si>
  <si>
    <t>80612443</t>
  </si>
  <si>
    <t>Бирский муниципальный район</t>
  </si>
  <si>
    <t>80613000</t>
  </si>
  <si>
    <t>Бахтыбаевский сельский совет</t>
  </si>
  <si>
    <t>80613407</t>
  </si>
  <si>
    <t>Березовский сельский совет</t>
  </si>
  <si>
    <t>80613409</t>
  </si>
  <si>
    <t>Бурновский сельский совет</t>
  </si>
  <si>
    <t>80613408</t>
  </si>
  <si>
    <t>Верхнелачентауский сельский совет</t>
  </si>
  <si>
    <t>80613410</t>
  </si>
  <si>
    <t>Город Бирск</t>
  </si>
  <si>
    <t>80613101</t>
  </si>
  <si>
    <t>Калинниковский сельский совет</t>
  </si>
  <si>
    <t>80613416</t>
  </si>
  <si>
    <t>Кусекеевский сельский совет</t>
  </si>
  <si>
    <t>80613419</t>
  </si>
  <si>
    <t>Маядыковский сельский совет</t>
  </si>
  <si>
    <t>80613422</t>
  </si>
  <si>
    <t>Осиновский сельский совет</t>
  </si>
  <si>
    <t>80613425</t>
  </si>
  <si>
    <t>Силантьевский сельский совет</t>
  </si>
  <si>
    <t>80613431</t>
  </si>
  <si>
    <t>Старобазановский сельский совет</t>
  </si>
  <si>
    <t>80613434</t>
  </si>
  <si>
    <t>Старопетровский сельский совет</t>
  </si>
  <si>
    <t>80613437</t>
  </si>
  <si>
    <t>Сусловский сельский совет</t>
  </si>
  <si>
    <t>80613440</t>
  </si>
  <si>
    <t>Угузевский сельский совет</t>
  </si>
  <si>
    <t>80613443</t>
  </si>
  <si>
    <t>Чишминский сельский совет</t>
  </si>
  <si>
    <t>80613446</t>
  </si>
  <si>
    <t>Благоварский муниципальный район</t>
  </si>
  <si>
    <t>80614000</t>
  </si>
  <si>
    <t>Алексеевский сельский совет</t>
  </si>
  <si>
    <t>80614404</t>
  </si>
  <si>
    <t>Балышлинский сельский совет</t>
  </si>
  <si>
    <t>80614407</t>
  </si>
  <si>
    <t>Благоварский сельский совет</t>
  </si>
  <si>
    <t>80614410</t>
  </si>
  <si>
    <t>Дмитриевский сельский совет</t>
  </si>
  <si>
    <t>80614413</t>
  </si>
  <si>
    <t>Каргалинский сельский совет</t>
  </si>
  <si>
    <t>80614416</t>
  </si>
  <si>
    <t>Кашкалашинский сельский совет</t>
  </si>
  <si>
    <t>80614419</t>
  </si>
  <si>
    <t>Кучербаевский сельский совет</t>
  </si>
  <si>
    <t>80614422</t>
  </si>
  <si>
    <t>Мирновский сельский совет</t>
  </si>
  <si>
    <t>80614423</t>
  </si>
  <si>
    <t>Первомайский сельский совет</t>
  </si>
  <si>
    <t>80614424</t>
  </si>
  <si>
    <t>Тановский сельский совет</t>
  </si>
  <si>
    <t>80614428</t>
  </si>
  <si>
    <t>Троицкий сельский совет</t>
  </si>
  <si>
    <t>80614431</t>
  </si>
  <si>
    <t>Удрякбашевский сельский совет</t>
  </si>
  <si>
    <t>80614434</t>
  </si>
  <si>
    <t>Языковский сельский совет</t>
  </si>
  <si>
    <t>80614437</t>
  </si>
  <si>
    <t>Ямакаевский сельский совет</t>
  </si>
  <si>
    <t>80614440</t>
  </si>
  <si>
    <t>Янышевский сельский совет</t>
  </si>
  <si>
    <t>80614443</t>
  </si>
  <si>
    <t>Благовещенский муниципальный район</t>
  </si>
  <si>
    <t>80615000</t>
  </si>
  <si>
    <t>Бедеево-Полянский сельский совет</t>
  </si>
  <si>
    <t>80615404</t>
  </si>
  <si>
    <t>Богородский сельский совет</t>
  </si>
  <si>
    <t>80615407</t>
  </si>
  <si>
    <t>Волковский сельский совет</t>
  </si>
  <si>
    <t>80615413</t>
  </si>
  <si>
    <t>Город Благовещенск</t>
  </si>
  <si>
    <t>80615101</t>
  </si>
  <si>
    <t>Изяковский сельский совет</t>
  </si>
  <si>
    <t>80615419</t>
  </si>
  <si>
    <t>Иликовский сельский совет</t>
  </si>
  <si>
    <t>80615422</t>
  </si>
  <si>
    <t>Ильино-Полянский сельский совет</t>
  </si>
  <si>
    <t>80615425</t>
  </si>
  <si>
    <t>80615428</t>
  </si>
  <si>
    <t>Новонадеждинский сельский совет</t>
  </si>
  <si>
    <t>80615431</t>
  </si>
  <si>
    <t>Октябрьский сельский совет</t>
  </si>
  <si>
    <t>80615434</t>
  </si>
  <si>
    <t>80615437</t>
  </si>
  <si>
    <t>Покровский сельский совет</t>
  </si>
  <si>
    <t>80615440</t>
  </si>
  <si>
    <t>Саннинский сельский совет</t>
  </si>
  <si>
    <t>80615443</t>
  </si>
  <si>
    <t>Старонадеждинский сельский совет</t>
  </si>
  <si>
    <t>80615449</t>
  </si>
  <si>
    <t>Тугайский сельский совет</t>
  </si>
  <si>
    <t>80615453</t>
  </si>
  <si>
    <t>Удельно-Дуванейский сельский совет</t>
  </si>
  <si>
    <t>80615461</t>
  </si>
  <si>
    <t>Буздякский муниципальный район</t>
  </si>
  <si>
    <t>80617000</t>
  </si>
  <si>
    <t>Арслановский сельский совет</t>
  </si>
  <si>
    <t>80617404</t>
  </si>
  <si>
    <t>Буздякский сельский совет</t>
  </si>
  <si>
    <t>80617407</t>
  </si>
  <si>
    <t>Гафурийский сельский совет</t>
  </si>
  <si>
    <t>80617410</t>
  </si>
  <si>
    <t>Канлы-Туркеевский сельский совет</t>
  </si>
  <si>
    <t>80617413</t>
  </si>
  <si>
    <t>Каранский сельский совет</t>
  </si>
  <si>
    <t>80617416</t>
  </si>
  <si>
    <t>Килимовский сельский совет</t>
  </si>
  <si>
    <t>80617419</t>
  </si>
  <si>
    <t>Копей-Кубовский сельский совет</t>
  </si>
  <si>
    <t>80617422</t>
  </si>
  <si>
    <t>Кузеевский сельский совет</t>
  </si>
  <si>
    <t>80617425</t>
  </si>
  <si>
    <t>Сабаевский сельский совет</t>
  </si>
  <si>
    <t>80617431</t>
  </si>
  <si>
    <t>Тавларовский сельский совет</t>
  </si>
  <si>
    <t>80617437</t>
  </si>
  <si>
    <t>Тюрюшевский сельский совет</t>
  </si>
  <si>
    <t>80617440</t>
  </si>
  <si>
    <t>Уртакульский сельский совет</t>
  </si>
  <si>
    <t>80617446</t>
  </si>
  <si>
    <t>Бураевский муниципальный район</t>
  </si>
  <si>
    <t>80618000</t>
  </si>
  <si>
    <t>Азяковский сельский совет</t>
  </si>
  <si>
    <t>80618404</t>
  </si>
  <si>
    <t>Бадраковский сельский совет</t>
  </si>
  <si>
    <t>80618407</t>
  </si>
  <si>
    <t>Бураевский сельский совет</t>
  </si>
  <si>
    <t>80618413</t>
  </si>
  <si>
    <t>Ванышевский сельский совет</t>
  </si>
  <si>
    <t>80618416</t>
  </si>
  <si>
    <t>Вострецовский сельский совет</t>
  </si>
  <si>
    <t>80618419</t>
  </si>
  <si>
    <t>Каинлыковский сельский совет</t>
  </si>
  <si>
    <t>80618422</t>
  </si>
  <si>
    <t>Кашкалевский сельский совет</t>
  </si>
  <si>
    <t>80618425</t>
  </si>
  <si>
    <t>Кузбаевский сельский совет</t>
  </si>
  <si>
    <t>80618431</t>
  </si>
  <si>
    <t>Кушманаковский сельский совет</t>
  </si>
  <si>
    <t>80618428</t>
  </si>
  <si>
    <t>Тазларовский сельский совет</t>
  </si>
  <si>
    <t>80618437</t>
  </si>
  <si>
    <t>Тангатаровский сельский совет</t>
  </si>
  <si>
    <t>80618440</t>
  </si>
  <si>
    <t>Тепляковский сельский совет</t>
  </si>
  <si>
    <t>80618443</t>
  </si>
  <si>
    <t>Челкаковский сельский совет</t>
  </si>
  <si>
    <t>80618446</t>
  </si>
  <si>
    <t>Бурзянский муниципальный район</t>
  </si>
  <si>
    <t>80619000</t>
  </si>
  <si>
    <t>80619404</t>
  </si>
  <si>
    <t>Атиковский сельский совет</t>
  </si>
  <si>
    <t>80619407</t>
  </si>
  <si>
    <t>Байгазинский сельский совет</t>
  </si>
  <si>
    <t>80619409</t>
  </si>
  <si>
    <t>Байназаровский сельский совет</t>
  </si>
  <si>
    <t>80619410</t>
  </si>
  <si>
    <t>Галиакберовский сельский совет</t>
  </si>
  <si>
    <t>80619413</t>
  </si>
  <si>
    <t>Иргизлинский сельский совет</t>
  </si>
  <si>
    <t>80619416</t>
  </si>
  <si>
    <t>Киекбаевский сельский совет</t>
  </si>
  <si>
    <t>80619419</t>
  </si>
  <si>
    <t>Кипчакский сельский совет</t>
  </si>
  <si>
    <t>80619420</t>
  </si>
  <si>
    <t>Кулганинский сельский совет</t>
  </si>
  <si>
    <t>80619440</t>
  </si>
  <si>
    <t>Старомунасиповский сельский совет</t>
  </si>
  <si>
    <t>80619422</t>
  </si>
  <si>
    <t>Старосубхангуловский сельский совет</t>
  </si>
  <si>
    <t>80619425</t>
  </si>
  <si>
    <t>Тимировский сельский совет</t>
  </si>
  <si>
    <t>80619430</t>
  </si>
  <si>
    <t>Гафурийский муниципальный район</t>
  </si>
  <si>
    <t>80621000</t>
  </si>
  <si>
    <t>Белоозерский сельский совет</t>
  </si>
  <si>
    <t>80621407</t>
  </si>
  <si>
    <t>Бельский сельский совет</t>
  </si>
  <si>
    <t>80621410</t>
  </si>
  <si>
    <t>Бурлинский сельский совет</t>
  </si>
  <si>
    <t>80621413</t>
  </si>
  <si>
    <t>Буруновский сельский совет</t>
  </si>
  <si>
    <t>80621414</t>
  </si>
  <si>
    <t>Зилим-Карановский сельский совет</t>
  </si>
  <si>
    <t>80621416</t>
  </si>
  <si>
    <t>Имендяшевский сельский совет</t>
  </si>
  <si>
    <t>80621419</t>
  </si>
  <si>
    <t>Ковардинский сельский совет</t>
  </si>
  <si>
    <t>80621422</t>
  </si>
  <si>
    <t>Красноусольский сельский совет</t>
  </si>
  <si>
    <t>80621423</t>
  </si>
  <si>
    <t>Мраковский сельский совет</t>
  </si>
  <si>
    <t>80621425</t>
  </si>
  <si>
    <t>Саитбабинский сельский совет</t>
  </si>
  <si>
    <t>80621428</t>
  </si>
  <si>
    <t>Табынский сельский совет</t>
  </si>
  <si>
    <t>80621431</t>
  </si>
  <si>
    <t>Ташбукановский сельский совет</t>
  </si>
  <si>
    <t>80621434</t>
  </si>
  <si>
    <t>80621437</t>
  </si>
  <si>
    <t>Толпаровский сельский совет</t>
  </si>
  <si>
    <t>80621440</t>
  </si>
  <si>
    <t>Утяковский сельский совет</t>
  </si>
  <si>
    <t>80621443</t>
  </si>
  <si>
    <t>Янгискаинский сельский совет</t>
  </si>
  <si>
    <t>80621446</t>
  </si>
  <si>
    <t>Город Агидель</t>
  </si>
  <si>
    <t>80703000</t>
  </si>
  <si>
    <t>Город Кумертау</t>
  </si>
  <si>
    <t>80723000</t>
  </si>
  <si>
    <t>Город Нефтекамск</t>
  </si>
  <si>
    <t>80727000</t>
  </si>
  <si>
    <t>Город Октябрьский</t>
  </si>
  <si>
    <t>80735000</t>
  </si>
  <si>
    <t>Город Салават</t>
  </si>
  <si>
    <t>80739000</t>
  </si>
  <si>
    <t>Город Сибай</t>
  </si>
  <si>
    <t>80743000</t>
  </si>
  <si>
    <t>Город Стерлитамак</t>
  </si>
  <si>
    <t>80745000</t>
  </si>
  <si>
    <t>Город Уфа</t>
  </si>
  <si>
    <t>80701000</t>
  </si>
  <si>
    <t>Давлекановский муниципальный район</t>
  </si>
  <si>
    <t>80622000</t>
  </si>
  <si>
    <t>Алгинский сельский совет</t>
  </si>
  <si>
    <t>80622404</t>
  </si>
  <si>
    <t>Бик-Кармалинский сельский совет</t>
  </si>
  <si>
    <t>80622410</t>
  </si>
  <si>
    <t>Город Давлеканово</t>
  </si>
  <si>
    <t>80622101</t>
  </si>
  <si>
    <t>Ивановский сельский совет</t>
  </si>
  <si>
    <t>80622413</t>
  </si>
  <si>
    <t>Имай-Кармалинский сельский совет</t>
  </si>
  <si>
    <t>80622416</t>
  </si>
  <si>
    <t>Кадыргуловский сельский совет</t>
  </si>
  <si>
    <t>80622419</t>
  </si>
  <si>
    <t>Казангуловский сельский совет</t>
  </si>
  <si>
    <t>80622422</t>
  </si>
  <si>
    <t>Кидрячевский сельский совет</t>
  </si>
  <si>
    <t>80622425</t>
  </si>
  <si>
    <t>Курманкеевский сельский совет</t>
  </si>
  <si>
    <t>80622428</t>
  </si>
  <si>
    <t>Микяшевский сельский совет</t>
  </si>
  <si>
    <t>80622431</t>
  </si>
  <si>
    <t>Поляковский сельский совет</t>
  </si>
  <si>
    <t>80622434</t>
  </si>
  <si>
    <t>80622437</t>
  </si>
  <si>
    <t>80622440</t>
  </si>
  <si>
    <t>Сергиопольский сельский совет</t>
  </si>
  <si>
    <t>80622443</t>
  </si>
  <si>
    <t>Соколовский сельский совет</t>
  </si>
  <si>
    <t>80622444</t>
  </si>
  <si>
    <t>Чуюнчинский сельский совет</t>
  </si>
  <si>
    <t>80622446</t>
  </si>
  <si>
    <t>Шестаевский сельский совет</t>
  </si>
  <si>
    <t>80622449</t>
  </si>
  <si>
    <t>Дуванский муниципальный район</t>
  </si>
  <si>
    <t>80623000</t>
  </si>
  <si>
    <t>Ариевский сельский совет</t>
  </si>
  <si>
    <t>80623404</t>
  </si>
  <si>
    <t>Вознесенский сельский совет</t>
  </si>
  <si>
    <t>80623406</t>
  </si>
  <si>
    <t>Дуванский сельский совет</t>
  </si>
  <si>
    <t>80623407</t>
  </si>
  <si>
    <t>Заимкинский сельский совет</t>
  </si>
  <si>
    <t>80623413</t>
  </si>
  <si>
    <t>Лемазинский сельский совет</t>
  </si>
  <si>
    <t>80623419</t>
  </si>
  <si>
    <t>Месягутовский сельский совет</t>
  </si>
  <si>
    <t>80623422</t>
  </si>
  <si>
    <t>Метелинский сельский совет</t>
  </si>
  <si>
    <t>80623425</t>
  </si>
  <si>
    <t>80623428</t>
  </si>
  <si>
    <t>Рухтинский сельский совет</t>
  </si>
  <si>
    <t>80623431</t>
  </si>
  <si>
    <t>Сальевский сельский совет</t>
  </si>
  <si>
    <t>80623433</t>
  </si>
  <si>
    <t>Сикиязский сельский совет</t>
  </si>
  <si>
    <t>80623434</t>
  </si>
  <si>
    <t>Улькундинский сельский совет</t>
  </si>
  <si>
    <t>80623440</t>
  </si>
  <si>
    <t>Ярославский сельский совет</t>
  </si>
  <si>
    <t>80623443</t>
  </si>
  <si>
    <t>Дюртюлинский муниципальный район</t>
  </si>
  <si>
    <t>80624000</t>
  </si>
  <si>
    <t>Ангасякский сельский совет</t>
  </si>
  <si>
    <t>80624404</t>
  </si>
  <si>
    <t>Асяновский сельский совет</t>
  </si>
  <si>
    <t>80624407</t>
  </si>
  <si>
    <t>Город Дюртюли</t>
  </si>
  <si>
    <t>80624101</t>
  </si>
  <si>
    <t>Исмаиловский сельский совет</t>
  </si>
  <si>
    <t>80624410</t>
  </si>
  <si>
    <t>Куккуяновский сельский совет</t>
  </si>
  <si>
    <t>80624413</t>
  </si>
  <si>
    <t>80624416</t>
  </si>
  <si>
    <t>Московский сельский совет</t>
  </si>
  <si>
    <t>80624422</t>
  </si>
  <si>
    <t>Семилетовский сельский совет</t>
  </si>
  <si>
    <t>80624430</t>
  </si>
  <si>
    <t>Старобаишевский сельский совет</t>
  </si>
  <si>
    <t>80624431</t>
  </si>
  <si>
    <t>Староянтузовский сельский совет</t>
  </si>
  <si>
    <t>80624434</t>
  </si>
  <si>
    <t>Суккуловский сельский совет</t>
  </si>
  <si>
    <t>80624437</t>
  </si>
  <si>
    <t>Таймурзинский сельский совет</t>
  </si>
  <si>
    <t>80624440</t>
  </si>
  <si>
    <t>Такарликовский сельский совет</t>
  </si>
  <si>
    <t>80624443</t>
  </si>
  <si>
    <t>Учпилинский сельский совет</t>
  </si>
  <si>
    <t>80624447</t>
  </si>
  <si>
    <t>Черлаковский сельский совет</t>
  </si>
  <si>
    <t>80624449</t>
  </si>
  <si>
    <t>Ермекеевский муниципальный район</t>
  </si>
  <si>
    <t>80625000</t>
  </si>
  <si>
    <t>Бекетовский сельский совет</t>
  </si>
  <si>
    <t>80625402</t>
  </si>
  <si>
    <t>Восьмомартовский сельский совет</t>
  </si>
  <si>
    <t>80625404</t>
  </si>
  <si>
    <t>Ермекеевский сельский совет</t>
  </si>
  <si>
    <t>80625407</t>
  </si>
  <si>
    <t>Кызыл-Ярский сельский совет</t>
  </si>
  <si>
    <t>80625411</t>
  </si>
  <si>
    <t>Нижнеулу-Елгинский сельский совет</t>
  </si>
  <si>
    <t>80625413</t>
  </si>
  <si>
    <t>Рятамакский сельский совет</t>
  </si>
  <si>
    <t>80625416</t>
  </si>
  <si>
    <t>Спартакский сельский совет</t>
  </si>
  <si>
    <t>80625422</t>
  </si>
  <si>
    <t>Среднекарамалинский сельский совет</t>
  </si>
  <si>
    <t>80625425</t>
  </si>
  <si>
    <t>Старосуллинский сельский совет</t>
  </si>
  <si>
    <t>80625428</t>
  </si>
  <si>
    <t>Старотураевский сельский совет</t>
  </si>
  <si>
    <t>80625431</t>
  </si>
  <si>
    <t>80625434</t>
  </si>
  <si>
    <t>Тарказинский сельский совет</t>
  </si>
  <si>
    <t>80625437</t>
  </si>
  <si>
    <t>Усман-Ташлинский сельский совет</t>
  </si>
  <si>
    <t>80625440</t>
  </si>
  <si>
    <t>ЗАТО город Межгорье</t>
  </si>
  <si>
    <t>80707000</t>
  </si>
  <si>
    <t>Зианчуринский муниципальный район</t>
  </si>
  <si>
    <t>80626000</t>
  </si>
  <si>
    <t>80626404</t>
  </si>
  <si>
    <t>Абуляисовский сельский совет</t>
  </si>
  <si>
    <t>80626405</t>
  </si>
  <si>
    <t>Баишевский сельский совет</t>
  </si>
  <si>
    <t>80626406</t>
  </si>
  <si>
    <t>Байдавлетовский сельский совет</t>
  </si>
  <si>
    <t>80626407</t>
  </si>
  <si>
    <t>Бикбауский сельский совет</t>
  </si>
  <si>
    <t>80626410</t>
  </si>
  <si>
    <t>Исянгуловский сельский совет</t>
  </si>
  <si>
    <t>80626416</t>
  </si>
  <si>
    <t>Казанбулакский сельский совет</t>
  </si>
  <si>
    <t>80626419</t>
  </si>
  <si>
    <t>Муйнакский сельский совет</t>
  </si>
  <si>
    <t>80626422</t>
  </si>
  <si>
    <t>Новопетровский сельский совет</t>
  </si>
  <si>
    <t>80626425</t>
  </si>
  <si>
    <t>Новочебенкинский сельский совет</t>
  </si>
  <si>
    <t>80626428</t>
  </si>
  <si>
    <t>Сакмарский сельский совет</t>
  </si>
  <si>
    <t>80626431</t>
  </si>
  <si>
    <t>Суренский сельский совет</t>
  </si>
  <si>
    <t>80626434</t>
  </si>
  <si>
    <t>80626437</t>
  </si>
  <si>
    <t>Утягуловский сельский совет</t>
  </si>
  <si>
    <t>80626440</t>
  </si>
  <si>
    <t>80626443</t>
  </si>
  <si>
    <t>Зилаирский муниципальный район</t>
  </si>
  <si>
    <t>80627000</t>
  </si>
  <si>
    <t>Бердяшский сельский совет</t>
  </si>
  <si>
    <t>80627404</t>
  </si>
  <si>
    <t>Верхнегалеевский сельский совет</t>
  </si>
  <si>
    <t>80627410</t>
  </si>
  <si>
    <t>80627413</t>
  </si>
  <si>
    <t>80627416</t>
  </si>
  <si>
    <t>Ивано-Кувалатский сельский совет</t>
  </si>
  <si>
    <t>80627419</t>
  </si>
  <si>
    <t>Кананикольский сельский совет</t>
  </si>
  <si>
    <t>80627421</t>
  </si>
  <si>
    <t>Канзафаровский сельский совет</t>
  </si>
  <si>
    <t>80627422</t>
  </si>
  <si>
    <t>Кашкаровский сельский совет</t>
  </si>
  <si>
    <t>80627423</t>
  </si>
  <si>
    <t>Матраевский сельский совет</t>
  </si>
  <si>
    <t>80627425</t>
  </si>
  <si>
    <t>Сабыровский сельский совет</t>
  </si>
  <si>
    <t>80627432</t>
  </si>
  <si>
    <t>Уркасский сельский совет</t>
  </si>
  <si>
    <t>80627434</t>
  </si>
  <si>
    <t>Юлдыбаевский сельский совет</t>
  </si>
  <si>
    <t>80627436</t>
  </si>
  <si>
    <t>Ямансазский сельский совет</t>
  </si>
  <si>
    <t>80627442</t>
  </si>
  <si>
    <t>Иглинский муниципальный район</t>
  </si>
  <si>
    <t>80628000</t>
  </si>
  <si>
    <t>Акбердинский сельский совет</t>
  </si>
  <si>
    <t>80628403</t>
  </si>
  <si>
    <t>Ауструмский сельский совет</t>
  </si>
  <si>
    <t>80628405</t>
  </si>
  <si>
    <t>Балтийский сельский совет</t>
  </si>
  <si>
    <t>80628410</t>
  </si>
  <si>
    <t>Ивано-Казанский сельский совет</t>
  </si>
  <si>
    <t>80628415</t>
  </si>
  <si>
    <t>Иглинский сельский совет</t>
  </si>
  <si>
    <t>80628416</t>
  </si>
  <si>
    <t>Калтымановский сельский совет</t>
  </si>
  <si>
    <t>80628420</t>
  </si>
  <si>
    <t>Кальтовский сельский совет</t>
  </si>
  <si>
    <t>80628425</t>
  </si>
  <si>
    <t>Красновосходский сельский совет</t>
  </si>
  <si>
    <t>80628430</t>
  </si>
  <si>
    <t>Кудеевский сельский совет</t>
  </si>
  <si>
    <t>80628432</t>
  </si>
  <si>
    <t>Лемезинский сельский совет</t>
  </si>
  <si>
    <t>80628435</t>
  </si>
  <si>
    <t>Майский сельский совет</t>
  </si>
  <si>
    <t>80628440</t>
  </si>
  <si>
    <t>Надеждинский сельский совет</t>
  </si>
  <si>
    <t>80628445</t>
  </si>
  <si>
    <t>Охлебининский сельский совет</t>
  </si>
  <si>
    <t>80628450</t>
  </si>
  <si>
    <t>Тавтимановский сельский совет</t>
  </si>
  <si>
    <t>80628455</t>
  </si>
  <si>
    <t>Турбаслинский сельский совет</t>
  </si>
  <si>
    <t>80628460</t>
  </si>
  <si>
    <t>Уктеевский сельский совет</t>
  </si>
  <si>
    <t>80628470</t>
  </si>
  <si>
    <t>Улу-Телякский сельский совет</t>
  </si>
  <si>
    <t>80628472</t>
  </si>
  <si>
    <t>Урманский сельский совет</t>
  </si>
  <si>
    <t>80628474</t>
  </si>
  <si>
    <t>Чуваш-Кубовский сельский совет</t>
  </si>
  <si>
    <t>80628480</t>
  </si>
  <si>
    <t>Илишевский муниципальный район</t>
  </si>
  <si>
    <t>80630000</t>
  </si>
  <si>
    <t>Аккузевский сельский совет</t>
  </si>
  <si>
    <t>80630404</t>
  </si>
  <si>
    <t>Андреевский сельский совет</t>
  </si>
  <si>
    <t>80630408</t>
  </si>
  <si>
    <t>Базитамакский сельский совет</t>
  </si>
  <si>
    <t>80630412</t>
  </si>
  <si>
    <t>Бишкураевский сельский совет</t>
  </si>
  <si>
    <t>80630416</t>
  </si>
  <si>
    <t>Дюмеевский сельский совет</t>
  </si>
  <si>
    <t>80630424</t>
  </si>
  <si>
    <t>Игметовский сельский совет</t>
  </si>
  <si>
    <t>80630426</t>
  </si>
  <si>
    <t>Исаметовский сельский совет</t>
  </si>
  <si>
    <t>80630428</t>
  </si>
  <si>
    <t>Исанбаевский сельский совет</t>
  </si>
  <si>
    <t>80630432</t>
  </si>
  <si>
    <t>Итеевский сельский совет</t>
  </si>
  <si>
    <t>80630436</t>
  </si>
  <si>
    <t>Ишкаровский сельский совет</t>
  </si>
  <si>
    <t>80630440</t>
  </si>
  <si>
    <t>Кадыровский сельский совет</t>
  </si>
  <si>
    <t>80630444</t>
  </si>
  <si>
    <t>Карабашевский сельский совет</t>
  </si>
  <si>
    <t>80630448</t>
  </si>
  <si>
    <t>Кужбахтинский сельский совет</t>
  </si>
  <si>
    <t>80630452</t>
  </si>
  <si>
    <t>Новомедведевский сельский совет</t>
  </si>
  <si>
    <t>80630456</t>
  </si>
  <si>
    <t>Рсаевский сельский совет</t>
  </si>
  <si>
    <t>80630460</t>
  </si>
  <si>
    <t>Старокуктовский сельский совет</t>
  </si>
  <si>
    <t>80630464</t>
  </si>
  <si>
    <t>Сюльтинский сельский совет</t>
  </si>
  <si>
    <t>80630468</t>
  </si>
  <si>
    <t>Урметовский сельский совет</t>
  </si>
  <si>
    <t>80630472</t>
  </si>
  <si>
    <t>Черекулевский сельский совет</t>
  </si>
  <si>
    <t>80630476</t>
  </si>
  <si>
    <t>Юнновский сельский совет</t>
  </si>
  <si>
    <t>80630478</t>
  </si>
  <si>
    <t>Ябалаковский сельский совет</t>
  </si>
  <si>
    <t>80630480</t>
  </si>
  <si>
    <t>Яркеевский сельский совет</t>
  </si>
  <si>
    <t>80630484</t>
  </si>
  <si>
    <t>Ишимбайский муниципальный район</t>
  </si>
  <si>
    <t>80631000</t>
  </si>
  <si>
    <t>Арметовский сельский совет</t>
  </si>
  <si>
    <t>80631405</t>
  </si>
  <si>
    <t>Байгузинский сельский совет</t>
  </si>
  <si>
    <t>80631415</t>
  </si>
  <si>
    <t>Верхоторский сельский совет</t>
  </si>
  <si>
    <t>80631425</t>
  </si>
  <si>
    <t>Город Ишимбай</t>
  </si>
  <si>
    <t>80631101</t>
  </si>
  <si>
    <t>Иткуловский сельский совет</t>
  </si>
  <si>
    <t>80631430</t>
  </si>
  <si>
    <t>Ишеевский сельский совет</t>
  </si>
  <si>
    <t>80631435</t>
  </si>
  <si>
    <t>Кузяновский сельский совет</t>
  </si>
  <si>
    <t>80631440</t>
  </si>
  <si>
    <t>Кулгунинский сельский совет</t>
  </si>
  <si>
    <t>80631445</t>
  </si>
  <si>
    <t>Макаровский сельский совет</t>
  </si>
  <si>
    <t>80631450</t>
  </si>
  <si>
    <t>Петровский сельский совет</t>
  </si>
  <si>
    <t>80631455</t>
  </si>
  <si>
    <t>Сайрановский сельский совет</t>
  </si>
  <si>
    <t>80631460</t>
  </si>
  <si>
    <t>Скворчихинский сельский совет</t>
  </si>
  <si>
    <t>80631470</t>
  </si>
  <si>
    <t>Урман-Бишкадакский сельский совет</t>
  </si>
  <si>
    <t>80631475</t>
  </si>
  <si>
    <t>Янурусовский сельский совет</t>
  </si>
  <si>
    <t>80631480</t>
  </si>
  <si>
    <t>Калтасинский муниципальный район</t>
  </si>
  <si>
    <t>80633000</t>
  </si>
  <si>
    <t>Амзибашевский сельский совет</t>
  </si>
  <si>
    <t>80633403</t>
  </si>
  <si>
    <t>Большекачаковский сельский совет</t>
  </si>
  <si>
    <t>80633405</t>
  </si>
  <si>
    <t>Калегинский сельский совет</t>
  </si>
  <si>
    <t>80633415</t>
  </si>
  <si>
    <t>Калмиябашевский сельский совет</t>
  </si>
  <si>
    <t>80633420</t>
  </si>
  <si>
    <t>Калтасинский сельский совет</t>
  </si>
  <si>
    <t>80633425</t>
  </si>
  <si>
    <t>Кельтеевский сельский совет</t>
  </si>
  <si>
    <t>80633430</t>
  </si>
  <si>
    <t>Краснохолмский сельский совет</t>
  </si>
  <si>
    <t>80633447</t>
  </si>
  <si>
    <t>Нижнекачмашевский сельский совет</t>
  </si>
  <si>
    <t>80633445</t>
  </si>
  <si>
    <t>Новокильбахтинский сельский совет</t>
  </si>
  <si>
    <t>80633446</t>
  </si>
  <si>
    <t>Старояшевский сельский совет</t>
  </si>
  <si>
    <t>80633452</t>
  </si>
  <si>
    <t>Тюльдинский сельский совет</t>
  </si>
  <si>
    <t>80633450</t>
  </si>
  <si>
    <t>Караидельский муниципальный район</t>
  </si>
  <si>
    <t>80634000</t>
  </si>
  <si>
    <t>Артакульский сельский совет</t>
  </si>
  <si>
    <t>80634404</t>
  </si>
  <si>
    <t>Байкибашевский сельский совет</t>
  </si>
  <si>
    <t>80634412</t>
  </si>
  <si>
    <t>Байкинский сельский совет</t>
  </si>
  <si>
    <t>80634416</t>
  </si>
  <si>
    <t>Верхнесуянский сельский совет</t>
  </si>
  <si>
    <t>80634424</t>
  </si>
  <si>
    <t>Караидельский сельский совет</t>
  </si>
  <si>
    <t>80634432</t>
  </si>
  <si>
    <t>Караярский сельский совет</t>
  </si>
  <si>
    <t>80634436</t>
  </si>
  <si>
    <t>Кирзинский сельский совет</t>
  </si>
  <si>
    <t>80634440</t>
  </si>
  <si>
    <t>Куртлыкульский сельский совет</t>
  </si>
  <si>
    <t>80634444</t>
  </si>
  <si>
    <t>Магинский сельский совет</t>
  </si>
  <si>
    <t>80634445</t>
  </si>
  <si>
    <t>Новобердяшский сельский совет</t>
  </si>
  <si>
    <t>80634452</t>
  </si>
  <si>
    <t>Новомуллакаевский сельский совет</t>
  </si>
  <si>
    <t>80634456</t>
  </si>
  <si>
    <t>Озеркинский сельский совет</t>
  </si>
  <si>
    <t>80634460</t>
  </si>
  <si>
    <t>Подлубовский сельский совет</t>
  </si>
  <si>
    <t>80634464</t>
  </si>
  <si>
    <t>Староакбуляковский сельский совет</t>
  </si>
  <si>
    <t>80634472</t>
  </si>
  <si>
    <t>Ургушевский сельский совет</t>
  </si>
  <si>
    <t>80634480</t>
  </si>
  <si>
    <t>Урюш-Битуллинский сельский совет</t>
  </si>
  <si>
    <t>80634484</t>
  </si>
  <si>
    <t>Явгильдинский сельский совет</t>
  </si>
  <si>
    <t>80634488</t>
  </si>
  <si>
    <t>Кармаскалинский муниципальный район</t>
  </si>
  <si>
    <t>80635000</t>
  </si>
  <si>
    <t>Адзитаровский сельский совет</t>
  </si>
  <si>
    <t>80635405</t>
  </si>
  <si>
    <t>Бузовьязовский сельский совет</t>
  </si>
  <si>
    <t>80635415</t>
  </si>
  <si>
    <t>Ефремкинский сельский совет</t>
  </si>
  <si>
    <t>80635420</t>
  </si>
  <si>
    <t>Кабаковский сельский совет</t>
  </si>
  <si>
    <t>80635423</t>
  </si>
  <si>
    <t>Камышлинский сельский совет</t>
  </si>
  <si>
    <t>80635425</t>
  </si>
  <si>
    <t>Карламанский сельский совет</t>
  </si>
  <si>
    <t>80635430</t>
  </si>
  <si>
    <t>Кармаскалинский сельский совет</t>
  </si>
  <si>
    <t>80635435</t>
  </si>
  <si>
    <t>80635440</t>
  </si>
  <si>
    <t>Новокиешкинский сельский совет</t>
  </si>
  <si>
    <t>80635445</t>
  </si>
  <si>
    <t>80635450</t>
  </si>
  <si>
    <t>Прибельский сельский совет</t>
  </si>
  <si>
    <t>80635451</t>
  </si>
  <si>
    <t>Савалеевский сельский совет</t>
  </si>
  <si>
    <t>80635455</t>
  </si>
  <si>
    <t>Сахаевский сельский совет</t>
  </si>
  <si>
    <t>80635475</t>
  </si>
  <si>
    <t>Старобабичевский сельский совет</t>
  </si>
  <si>
    <t>80635465</t>
  </si>
  <si>
    <t>Старомусинский сельский совет</t>
  </si>
  <si>
    <t>80635470</t>
  </si>
  <si>
    <t>Шаймуратовский сельский совет</t>
  </si>
  <si>
    <t>80635480</t>
  </si>
  <si>
    <t>Кигинский муниципальный район</t>
  </si>
  <si>
    <t>80636000</t>
  </si>
  <si>
    <t>Абзаевский сельский совет</t>
  </si>
  <si>
    <t>80636405</t>
  </si>
  <si>
    <t>80636410</t>
  </si>
  <si>
    <t>Верхнекигинский сельский совет</t>
  </si>
  <si>
    <t>80636415</t>
  </si>
  <si>
    <t>Душанбековский сельский совет</t>
  </si>
  <si>
    <t>80636425</t>
  </si>
  <si>
    <t>Еланлинский сельский совет</t>
  </si>
  <si>
    <t>80636420</t>
  </si>
  <si>
    <t>80636430</t>
  </si>
  <si>
    <t>Кандаковский сельский совет</t>
  </si>
  <si>
    <t>80636435</t>
  </si>
  <si>
    <t>Леузинский сельский совет</t>
  </si>
  <si>
    <t>80636440</t>
  </si>
  <si>
    <t>Нижнекигинский сельский совет</t>
  </si>
  <si>
    <t>80636445</t>
  </si>
  <si>
    <t>Краснокамский муниципальный район</t>
  </si>
  <si>
    <t>80637000</t>
  </si>
  <si>
    <t>Арлановский сельский совет</t>
  </si>
  <si>
    <t>80637405</t>
  </si>
  <si>
    <t>Кариевский сельский совет</t>
  </si>
  <si>
    <t>80637410</t>
  </si>
  <si>
    <t>Куяновский сельский совет</t>
  </si>
  <si>
    <t>80637412</t>
  </si>
  <si>
    <t>Музяковский сельский совет</t>
  </si>
  <si>
    <t>80637415</t>
  </si>
  <si>
    <t>Николо-Березовский сельский совет</t>
  </si>
  <si>
    <t>80637421</t>
  </si>
  <si>
    <t>Никольский сельский совет</t>
  </si>
  <si>
    <t>80637420</t>
  </si>
  <si>
    <t>Новобуринский сельский совет</t>
  </si>
  <si>
    <t>80637425</t>
  </si>
  <si>
    <t>Новокабановский сельский совет</t>
  </si>
  <si>
    <t>80637430</t>
  </si>
  <si>
    <t>Новокаинлыковский сельский совет</t>
  </si>
  <si>
    <t>80637435</t>
  </si>
  <si>
    <t>Новонагаевский сельский совет</t>
  </si>
  <si>
    <t>80637440</t>
  </si>
  <si>
    <t>Новоянзигитовский сельский совет</t>
  </si>
  <si>
    <t>80637461</t>
  </si>
  <si>
    <t>Раздольевский сельский совет</t>
  </si>
  <si>
    <t>80637443</t>
  </si>
  <si>
    <t>Саузбашевский сельский совет</t>
  </si>
  <si>
    <t>80637450</t>
  </si>
  <si>
    <t>Шушнурский сельский совет</t>
  </si>
  <si>
    <t>80637465</t>
  </si>
  <si>
    <t>Кугарчинский муниципальный район</t>
  </si>
  <si>
    <t>80638000</t>
  </si>
  <si>
    <t>Волостновский сельский совет</t>
  </si>
  <si>
    <t>80638405</t>
  </si>
  <si>
    <t>Зареченский сельский совет</t>
  </si>
  <si>
    <t>80638410</t>
  </si>
  <si>
    <t>80638415</t>
  </si>
  <si>
    <t>Ижбердинский сельский совет</t>
  </si>
  <si>
    <t>80638420</t>
  </si>
  <si>
    <t>Иртюбякский сельский совет</t>
  </si>
  <si>
    <t>80638425</t>
  </si>
  <si>
    <t>Исимовский сельский совет</t>
  </si>
  <si>
    <t>80638430</t>
  </si>
  <si>
    <t>Кугарчинский сельский совет</t>
  </si>
  <si>
    <t>80638440</t>
  </si>
  <si>
    <t>Максютовский сельский совет</t>
  </si>
  <si>
    <t>80638445</t>
  </si>
  <si>
    <t>80638450</t>
  </si>
  <si>
    <t>Нижнебиккузинский сельский совет</t>
  </si>
  <si>
    <t>80638455</t>
  </si>
  <si>
    <t>80638460</t>
  </si>
  <si>
    <t>Нукаевский сельский совет</t>
  </si>
  <si>
    <t>80638463</t>
  </si>
  <si>
    <t>Побоищенский сельский совет</t>
  </si>
  <si>
    <t>80638470</t>
  </si>
  <si>
    <t>Санзяповский сельский совет</t>
  </si>
  <si>
    <t>80638473</t>
  </si>
  <si>
    <t>Тляумбетовский сельский совет</t>
  </si>
  <si>
    <t>80638475</t>
  </si>
  <si>
    <t>Уральский сельский совет</t>
  </si>
  <si>
    <t>80638480</t>
  </si>
  <si>
    <t>Чапаевский сельский совет</t>
  </si>
  <si>
    <t>80638483</t>
  </si>
  <si>
    <t>80638485</t>
  </si>
  <si>
    <t>Юмагузинский сельский совет</t>
  </si>
  <si>
    <t>80638487</t>
  </si>
  <si>
    <t>Ялчинский сельский совет</t>
  </si>
  <si>
    <t>80638495</t>
  </si>
  <si>
    <t>Кушнаренковский муниципальный район</t>
  </si>
  <si>
    <t>80640000</t>
  </si>
  <si>
    <t>Ахметовский сельский совет</t>
  </si>
  <si>
    <t>80640405</t>
  </si>
  <si>
    <t>Бакаевский сельский совет</t>
  </si>
  <si>
    <t>80640410</t>
  </si>
  <si>
    <t>Горьковский сельский совет</t>
  </si>
  <si>
    <t>80640415</t>
  </si>
  <si>
    <t>Карача-Елгинский сельский совет</t>
  </si>
  <si>
    <t>80640430</t>
  </si>
  <si>
    <t>Кушнаренковский сельский совет</t>
  </si>
  <si>
    <t>80640435</t>
  </si>
  <si>
    <t>Матвеевский сельский совет</t>
  </si>
  <si>
    <t>80640440</t>
  </si>
  <si>
    <t>Расмекеевский сельский совет</t>
  </si>
  <si>
    <t>80640465</t>
  </si>
  <si>
    <t>Старогумеровский сельский совет</t>
  </si>
  <si>
    <t>80640470</t>
  </si>
  <si>
    <t>Старокамышлинский сельский совет</t>
  </si>
  <si>
    <t>80640475</t>
  </si>
  <si>
    <t>Старокурмашевский сельский совет</t>
  </si>
  <si>
    <t>80640477</t>
  </si>
  <si>
    <t>Старотукмаклинский сельский совет</t>
  </si>
  <si>
    <t>80640480</t>
  </si>
  <si>
    <t>Шариповский сельский совет</t>
  </si>
  <si>
    <t>80640490</t>
  </si>
  <si>
    <t>Куюргазинский муниципальный район</t>
  </si>
  <si>
    <t>80639000</t>
  </si>
  <si>
    <t>Бахмутский сельский совет</t>
  </si>
  <si>
    <t>80639410</t>
  </si>
  <si>
    <t>Ермолаевский сельский совет</t>
  </si>
  <si>
    <t>80639412</t>
  </si>
  <si>
    <t>Зяк-Ишметовский сельский совет</t>
  </si>
  <si>
    <t>80639417</t>
  </si>
  <si>
    <t>Илькинеевский сельский совет</t>
  </si>
  <si>
    <t>80639415</t>
  </si>
  <si>
    <t>Кривле-Илюшкинский сельский совет</t>
  </si>
  <si>
    <t>80639420</t>
  </si>
  <si>
    <t>Ленинский сельский совет</t>
  </si>
  <si>
    <t>80639425</t>
  </si>
  <si>
    <t>Мурапталовский сельский совет</t>
  </si>
  <si>
    <t>80639435</t>
  </si>
  <si>
    <t>Отрадинский сельский совет</t>
  </si>
  <si>
    <t>80639440</t>
  </si>
  <si>
    <t>Свободинский сельский совет</t>
  </si>
  <si>
    <t>80639450</t>
  </si>
  <si>
    <t>Таймасовский сельский совет</t>
  </si>
  <si>
    <t>80639455</t>
  </si>
  <si>
    <t>Шабагишский сельский совет</t>
  </si>
  <si>
    <t>80639460</t>
  </si>
  <si>
    <t>Якшимбетовский сельский совет</t>
  </si>
  <si>
    <t>80639465</t>
  </si>
  <si>
    <t>Мелеузовский муниципальный район</t>
  </si>
  <si>
    <t>80641000</t>
  </si>
  <si>
    <t>Абитовский сельский совет</t>
  </si>
  <si>
    <t>80641402</t>
  </si>
  <si>
    <t>Александровский сельский совет</t>
  </si>
  <si>
    <t>80641405</t>
  </si>
  <si>
    <t>Аптраковский сельский совет</t>
  </si>
  <si>
    <t>80641410</t>
  </si>
  <si>
    <t>Араслановский сельский совет</t>
  </si>
  <si>
    <t>80641415</t>
  </si>
  <si>
    <t>Воскресенский сельский совет</t>
  </si>
  <si>
    <t>80641422</t>
  </si>
  <si>
    <t>Город Мелеуз</t>
  </si>
  <si>
    <t>80641101</t>
  </si>
  <si>
    <t>Денисовский сельский совет</t>
  </si>
  <si>
    <t>80641435</t>
  </si>
  <si>
    <t>Зирганский сельский совет</t>
  </si>
  <si>
    <t>80641430</t>
  </si>
  <si>
    <t>Иштугановский сельский совет</t>
  </si>
  <si>
    <t>80641445</t>
  </si>
  <si>
    <t>Корнеевский сельский совет</t>
  </si>
  <si>
    <t>80641480</t>
  </si>
  <si>
    <t>Мелеузовский сельский совет</t>
  </si>
  <si>
    <t>80641450</t>
  </si>
  <si>
    <t>Нордовский сельский совет</t>
  </si>
  <si>
    <t>80641455</t>
  </si>
  <si>
    <t>Нугушевский сельский совет</t>
  </si>
  <si>
    <t>80641460</t>
  </si>
  <si>
    <t>Партизанский сельский совет</t>
  </si>
  <si>
    <t>80641465</t>
  </si>
  <si>
    <t>80641470</t>
  </si>
  <si>
    <t>Сарышевский сельский совет</t>
  </si>
  <si>
    <t>80641475</t>
  </si>
  <si>
    <t>Шевченковский сельский совет</t>
  </si>
  <si>
    <t>80641485</t>
  </si>
  <si>
    <t>Мечетлинский муниципальный район</t>
  </si>
  <si>
    <t>80642000</t>
  </si>
  <si>
    <t>Абдуллинский сельский совет</t>
  </si>
  <si>
    <t>80642401</t>
  </si>
  <si>
    <t>Алегазовский сельский совет</t>
  </si>
  <si>
    <t>80642405</t>
  </si>
  <si>
    <t>Большеокинский сельский совет</t>
  </si>
  <si>
    <t>80642410</t>
  </si>
  <si>
    <t>Большеустьикинский сельский совет</t>
  </si>
  <si>
    <t>80642415</t>
  </si>
  <si>
    <t>Дуван-Мечетлинский сельский совет</t>
  </si>
  <si>
    <t>80642420</t>
  </si>
  <si>
    <t>Кургатовский сельский совет</t>
  </si>
  <si>
    <t>80642423</t>
  </si>
  <si>
    <t>Лемез-Тамакский сельский совет</t>
  </si>
  <si>
    <t>80642425</t>
  </si>
  <si>
    <t>Малоустьикинский сельский совет</t>
  </si>
  <si>
    <t>80642430</t>
  </si>
  <si>
    <t>Новомещеровский сельский совет</t>
  </si>
  <si>
    <t>80642435</t>
  </si>
  <si>
    <t>Новояушевский сельский совет</t>
  </si>
  <si>
    <t>80642442</t>
  </si>
  <si>
    <t>Ростовский сельский совет</t>
  </si>
  <si>
    <t>80642445</t>
  </si>
  <si>
    <t>Юнусовский сельский совет</t>
  </si>
  <si>
    <t>80642450</t>
  </si>
  <si>
    <t>Мишкинский муниципальный район</t>
  </si>
  <si>
    <t>80643000</t>
  </si>
  <si>
    <t>Акбулатовский сельский совет</t>
  </si>
  <si>
    <t>80643405</t>
  </si>
  <si>
    <t>Баймурзинский сельский совет</t>
  </si>
  <si>
    <t>80643410</t>
  </si>
  <si>
    <t>Большесухоязовский сельский совет</t>
  </si>
  <si>
    <t>80643415</t>
  </si>
  <si>
    <t>Большешадинский сельский совет</t>
  </si>
  <si>
    <t>80643420</t>
  </si>
  <si>
    <t>Ирсаевский сельский совет</t>
  </si>
  <si>
    <t>80643425</t>
  </si>
  <si>
    <t>Кайраковский сельский совет</t>
  </si>
  <si>
    <t>80643430</t>
  </si>
  <si>
    <t>Камеевский сельский совет</t>
  </si>
  <si>
    <t>80643435</t>
  </si>
  <si>
    <t>Мавлютовский сельский совет</t>
  </si>
  <si>
    <t>80643445</t>
  </si>
  <si>
    <t>Мишкинский сельский совет</t>
  </si>
  <si>
    <t>80643450</t>
  </si>
  <si>
    <t>Новотроицкий сельский совет</t>
  </si>
  <si>
    <t>80643455</t>
  </si>
  <si>
    <t>Староарзаматовский сельский совет</t>
  </si>
  <si>
    <t>80643460</t>
  </si>
  <si>
    <t>Тынбаевский сельский совет</t>
  </si>
  <si>
    <t>80643465</t>
  </si>
  <si>
    <t>Урьядинский сельский совет</t>
  </si>
  <si>
    <t>80643470</t>
  </si>
  <si>
    <t>Чураевский сельский совет</t>
  </si>
  <si>
    <t>80643480</t>
  </si>
  <si>
    <t>Миякинский муниципальный район</t>
  </si>
  <si>
    <t>80644000</t>
  </si>
  <si>
    <t>80644405</t>
  </si>
  <si>
    <t>80644410</t>
  </si>
  <si>
    <t>Большекаркалинский сельский совет</t>
  </si>
  <si>
    <t>80644415</t>
  </si>
  <si>
    <t>Енебей-Урсаевский сельский совет</t>
  </si>
  <si>
    <t>80644420</t>
  </si>
  <si>
    <t>Зильдяровский сельский совет</t>
  </si>
  <si>
    <t>80644425</t>
  </si>
  <si>
    <t>Ильчигуловский сельский совет</t>
  </si>
  <si>
    <t>80644428</t>
  </si>
  <si>
    <t>Карановский сельский совет</t>
  </si>
  <si>
    <t>80644429</t>
  </si>
  <si>
    <t>Качегановский сельский совет</t>
  </si>
  <si>
    <t>80644430</t>
  </si>
  <si>
    <t>Кожай-Семеновский сельский совет</t>
  </si>
  <si>
    <t>80644435</t>
  </si>
  <si>
    <t>Менеузтамакский сельский совет</t>
  </si>
  <si>
    <t>80644440</t>
  </si>
  <si>
    <t>Миякибашевский сельский совет</t>
  </si>
  <si>
    <t>80644445</t>
  </si>
  <si>
    <t>Миякинский сельский совет</t>
  </si>
  <si>
    <t>80644450</t>
  </si>
  <si>
    <t>Новокарамалинский сельский совет</t>
  </si>
  <si>
    <t>80644460</t>
  </si>
  <si>
    <t>Сатыевский сельский совет</t>
  </si>
  <si>
    <t>80644465</t>
  </si>
  <si>
    <t>Уршакбашкарамалинский сельский совет</t>
  </si>
  <si>
    <t>80644470</t>
  </si>
  <si>
    <t>Нуримановский муниципальный район</t>
  </si>
  <si>
    <t>80645000</t>
  </si>
  <si>
    <t>Байгильдинский сельский совет</t>
  </si>
  <si>
    <t>80645405</t>
  </si>
  <si>
    <t>Баш-Шидинский сельский совет</t>
  </si>
  <si>
    <t>80645410</t>
  </si>
  <si>
    <t>Красногорский сельский совет</t>
  </si>
  <si>
    <t>80645415</t>
  </si>
  <si>
    <t>Красноключевский сельский совет</t>
  </si>
  <si>
    <t>80645416</t>
  </si>
  <si>
    <t>80645420</t>
  </si>
  <si>
    <t>Новокулевский сельский совет</t>
  </si>
  <si>
    <t>80645435</t>
  </si>
  <si>
    <t>Новосубаевский сельский совет</t>
  </si>
  <si>
    <t>80645440</t>
  </si>
  <si>
    <t>Павловский сельский совет</t>
  </si>
  <si>
    <t>80645444</t>
  </si>
  <si>
    <t>80645445</t>
  </si>
  <si>
    <t>Сарвинский сельский совет</t>
  </si>
  <si>
    <t>80645450</t>
  </si>
  <si>
    <t>Старобедеевский сельский совет</t>
  </si>
  <si>
    <t>80645452</t>
  </si>
  <si>
    <t>Староисаевский сельский совет</t>
  </si>
  <si>
    <t>80645455</t>
  </si>
  <si>
    <t>Салаватский муниципальный район</t>
  </si>
  <si>
    <t>80647000</t>
  </si>
  <si>
    <t>Алькинский сельский совет</t>
  </si>
  <si>
    <t>80647405</t>
  </si>
  <si>
    <t>Аркауловский сельский совет</t>
  </si>
  <si>
    <t>80647410</t>
  </si>
  <si>
    <t>Ишимбаевский сельский совет</t>
  </si>
  <si>
    <t>80647415</t>
  </si>
  <si>
    <t>Лагеревский сельский совет</t>
  </si>
  <si>
    <t>80647425</t>
  </si>
  <si>
    <t>Лаклинский сельский совет</t>
  </si>
  <si>
    <t>80647430</t>
  </si>
  <si>
    <t>Малоязовский сельский совет</t>
  </si>
  <si>
    <t>80647435</t>
  </si>
  <si>
    <t>Мечетлинский сельский совет</t>
  </si>
  <si>
    <t>80647440</t>
  </si>
  <si>
    <t>Мещегаровский сельский совет</t>
  </si>
  <si>
    <t>80647445</t>
  </si>
  <si>
    <t>Мурсалимкинский сельский совет</t>
  </si>
  <si>
    <t>80647447</t>
  </si>
  <si>
    <t>Насибашевский сельский совет</t>
  </si>
  <si>
    <t>80647450</t>
  </si>
  <si>
    <t>80647476</t>
  </si>
  <si>
    <t>Салаватский сельский совет</t>
  </si>
  <si>
    <t>80647453</t>
  </si>
  <si>
    <t>Таймеевский сельский совет</t>
  </si>
  <si>
    <t>80647455</t>
  </si>
  <si>
    <t>Терменевский сельский совет</t>
  </si>
  <si>
    <t>80647460</t>
  </si>
  <si>
    <t>Турналинский сельский совет</t>
  </si>
  <si>
    <t>80647465</t>
  </si>
  <si>
    <t>Янгантауский сельский совет</t>
  </si>
  <si>
    <t>80647475</t>
  </si>
  <si>
    <t>Стерлибашевский муниципальный район</t>
  </si>
  <si>
    <t>80648000</t>
  </si>
  <si>
    <t>Айдаралинский сельский совет</t>
  </si>
  <si>
    <t>80648405</t>
  </si>
  <si>
    <t>Аллагуватский сельский совет</t>
  </si>
  <si>
    <t>80648402</t>
  </si>
  <si>
    <t>Бакеевский сельский совет</t>
  </si>
  <si>
    <t>80648410</t>
  </si>
  <si>
    <t>Бузатовский сельский совет</t>
  </si>
  <si>
    <t>80648415</t>
  </si>
  <si>
    <t>Кабакушский сельский совет</t>
  </si>
  <si>
    <t>80648418</t>
  </si>
  <si>
    <t>Карагушский сельский совет</t>
  </si>
  <si>
    <t>80648420</t>
  </si>
  <si>
    <t>Куганакбашевский сельский совет</t>
  </si>
  <si>
    <t>80648425</t>
  </si>
  <si>
    <t>Кундрякский сельский совет</t>
  </si>
  <si>
    <t>80648430</t>
  </si>
  <si>
    <t>Сарайсинский сельский совет</t>
  </si>
  <si>
    <t>80648435</t>
  </si>
  <si>
    <t>Старокалкашевский сельский совет</t>
  </si>
  <si>
    <t>80648440</t>
  </si>
  <si>
    <t>Стерлибашевский сельский совет</t>
  </si>
  <si>
    <t>80648445</t>
  </si>
  <si>
    <t>Тятер-Араслановский сельский совет</t>
  </si>
  <si>
    <t>80648455</t>
  </si>
  <si>
    <t>Халикеевский сельский совет</t>
  </si>
  <si>
    <t>80648460</t>
  </si>
  <si>
    <t>Янгурчинский сельский совет</t>
  </si>
  <si>
    <t>80648465</t>
  </si>
  <si>
    <t>Яшергановский сельский совет</t>
  </si>
  <si>
    <t>80648470</t>
  </si>
  <si>
    <t>Стерлитамакский муниципальный район</t>
  </si>
  <si>
    <t>80649000</t>
  </si>
  <si>
    <t>Айгулевский сельский совет</t>
  </si>
  <si>
    <t>80649404</t>
  </si>
  <si>
    <t>Алатанинский сельский совет</t>
  </si>
  <si>
    <t>80649412</t>
  </si>
  <si>
    <t>Ашкадарский сельский совет</t>
  </si>
  <si>
    <t>80649416</t>
  </si>
  <si>
    <t>Аючевский сельский совет</t>
  </si>
  <si>
    <t>80649418</t>
  </si>
  <si>
    <t>Буриказгановский сельский совет</t>
  </si>
  <si>
    <t>80649428</t>
  </si>
  <si>
    <t>Казадаевский сельский совет</t>
  </si>
  <si>
    <t>80649436</t>
  </si>
  <si>
    <t>Константиноградовский сельский совет</t>
  </si>
  <si>
    <t>80649420</t>
  </si>
  <si>
    <t>Красноярский сельский совет</t>
  </si>
  <si>
    <t>80649444</t>
  </si>
  <si>
    <t>Куганакский сельский совет</t>
  </si>
  <si>
    <t>80649440</t>
  </si>
  <si>
    <t>Максимовский сельский совет</t>
  </si>
  <si>
    <t>80649424</t>
  </si>
  <si>
    <t>Наумовский сельский совет</t>
  </si>
  <si>
    <t>80649448</t>
  </si>
  <si>
    <t>80649452</t>
  </si>
  <si>
    <t>80649460</t>
  </si>
  <si>
    <t>Отрадовский сельский совет</t>
  </si>
  <si>
    <t>80649456</t>
  </si>
  <si>
    <t>80649464</t>
  </si>
  <si>
    <t>Подлесненский сельский совет</t>
  </si>
  <si>
    <t>80649468</t>
  </si>
  <si>
    <t>Рощинский сельский совет</t>
  </si>
  <si>
    <t>80649478</t>
  </si>
  <si>
    <t>Рязановский сельский совет</t>
  </si>
  <si>
    <t>80649480</t>
  </si>
  <si>
    <t>Тюрюшлинский сельский совет</t>
  </si>
  <si>
    <t>80649488</t>
  </si>
  <si>
    <t>Услинский сельский совет</t>
  </si>
  <si>
    <t>80649492</t>
  </si>
  <si>
    <t>Татышлинский муниципальный район</t>
  </si>
  <si>
    <t>80650000</t>
  </si>
  <si>
    <t>80650405</t>
  </si>
  <si>
    <t>Аксаитовский сельский совет</t>
  </si>
  <si>
    <t>80650410</t>
  </si>
  <si>
    <t>Бадряшевский сельский совет</t>
  </si>
  <si>
    <t>80650415</t>
  </si>
  <si>
    <t>Буль-Кайпановский сельский совет</t>
  </si>
  <si>
    <t>80650420</t>
  </si>
  <si>
    <t>Верхнетатышлинский сельский совет</t>
  </si>
  <si>
    <t>80650425</t>
  </si>
  <si>
    <t>Кальмияровский сельский совет</t>
  </si>
  <si>
    <t>80650430</t>
  </si>
  <si>
    <t>Кальтяевский сельский совет</t>
  </si>
  <si>
    <t>80650435</t>
  </si>
  <si>
    <t>Кудашевский сельский совет</t>
  </si>
  <si>
    <t>80650440</t>
  </si>
  <si>
    <t>Курдымский сельский совет</t>
  </si>
  <si>
    <t>80650445</t>
  </si>
  <si>
    <t>Нижнебалтачевский сельский совет</t>
  </si>
  <si>
    <t>80650450</t>
  </si>
  <si>
    <t>Новотатышлинский сельский совет</t>
  </si>
  <si>
    <t>80650455</t>
  </si>
  <si>
    <t>Шулгановский сельский совет</t>
  </si>
  <si>
    <t>80650460</t>
  </si>
  <si>
    <t>Ялгыз-Наратский сельский совет</t>
  </si>
  <si>
    <t>80650465</t>
  </si>
  <si>
    <t>Туймазинский муниципальный район</t>
  </si>
  <si>
    <t>80651000</t>
  </si>
  <si>
    <t>80651405</t>
  </si>
  <si>
    <t>Верхнебишиндинский сельский совет</t>
  </si>
  <si>
    <t>80651410</t>
  </si>
  <si>
    <t>Верхнетроицкий сельский совет</t>
  </si>
  <si>
    <t>80651415</t>
  </si>
  <si>
    <t>Гафуровский сельский совет</t>
  </si>
  <si>
    <t>80651417</t>
  </si>
  <si>
    <t>Город Туймазы</t>
  </si>
  <si>
    <t>80651101</t>
  </si>
  <si>
    <t>Ильчимбетовский сельский совет</t>
  </si>
  <si>
    <t>80651420</t>
  </si>
  <si>
    <t>Какрыбашевский сельский совет</t>
  </si>
  <si>
    <t>80651425</t>
  </si>
  <si>
    <t>Кандринский сельский совет</t>
  </si>
  <si>
    <t>80651427</t>
  </si>
  <si>
    <t>Карамалы-Губеевский сельский совет</t>
  </si>
  <si>
    <t>80651430</t>
  </si>
  <si>
    <t>Каратовский сельский совет</t>
  </si>
  <si>
    <t>80651435</t>
  </si>
  <si>
    <t>Нижнетроицкий сельский совет</t>
  </si>
  <si>
    <t>80651439</t>
  </si>
  <si>
    <t>80651440</t>
  </si>
  <si>
    <t>80651445</t>
  </si>
  <si>
    <t>Серафимовский сельский совет</t>
  </si>
  <si>
    <t>80651447</t>
  </si>
  <si>
    <t>Старотуймазинский сельский совет</t>
  </si>
  <si>
    <t>80651455</t>
  </si>
  <si>
    <t>Субханкуловский сельский совет</t>
  </si>
  <si>
    <t>80651461</t>
  </si>
  <si>
    <t>Татар-Улкановский сельский совет</t>
  </si>
  <si>
    <t>80651465</t>
  </si>
  <si>
    <t>Тюменяковский сельский совет</t>
  </si>
  <si>
    <t>80651470</t>
  </si>
  <si>
    <t>Чукадыбашевский сельский совет</t>
  </si>
  <si>
    <t>80651475</t>
  </si>
  <si>
    <t>Уфимский муниципальный район</t>
  </si>
  <si>
    <t>80652000</t>
  </si>
  <si>
    <t>Авдонский сельский совет</t>
  </si>
  <si>
    <t>80652405</t>
  </si>
  <si>
    <t>80652403</t>
  </si>
  <si>
    <t>Булгаковский сельский совет</t>
  </si>
  <si>
    <t>80652410</t>
  </si>
  <si>
    <t>80652415</t>
  </si>
  <si>
    <t>Жуковский сельский совет</t>
  </si>
  <si>
    <t>80652418</t>
  </si>
  <si>
    <t>Зубовский сельский совет</t>
  </si>
  <si>
    <t>80652420</t>
  </si>
  <si>
    <t>Кармасанский сельский совет</t>
  </si>
  <si>
    <t>80652423</t>
  </si>
  <si>
    <t>Кирилловский сельский совет</t>
  </si>
  <si>
    <t>80652425</t>
  </si>
  <si>
    <t>80652430</t>
  </si>
  <si>
    <t>Миловский сельский совет</t>
  </si>
  <si>
    <t>80652435</t>
  </si>
  <si>
    <t>80652440</t>
  </si>
  <si>
    <t>80652450</t>
  </si>
  <si>
    <t>Ольховский сельский совет</t>
  </si>
  <si>
    <t>80652452</t>
  </si>
  <si>
    <t>Русско-Юрмашский сельский совет</t>
  </si>
  <si>
    <t>80652455</t>
  </si>
  <si>
    <t>Таптыковский сельский совет</t>
  </si>
  <si>
    <t>80652460</t>
  </si>
  <si>
    <t>Черкасский сельский совет</t>
  </si>
  <si>
    <t>80652472</t>
  </si>
  <si>
    <t>Чесноковский сельский совет</t>
  </si>
  <si>
    <t>80652473</t>
  </si>
  <si>
    <t>Шемякский сельский совет</t>
  </si>
  <si>
    <t>80652475</t>
  </si>
  <si>
    <t>Юматовский сельский совет</t>
  </si>
  <si>
    <t>80652480</t>
  </si>
  <si>
    <t>Учалинский муниципальный район</t>
  </si>
  <si>
    <t>80653000</t>
  </si>
  <si>
    <t>80653410</t>
  </si>
  <si>
    <t>Ахуновский сельский совет</t>
  </si>
  <si>
    <t>80653415</t>
  </si>
  <si>
    <t>Буйдинский сельский совет</t>
  </si>
  <si>
    <t>80653416</t>
  </si>
  <si>
    <t>Город Учалы</t>
  </si>
  <si>
    <t>80653101</t>
  </si>
  <si>
    <t>80653420</t>
  </si>
  <si>
    <t>Ильчинский сельский совет</t>
  </si>
  <si>
    <t>80653425</t>
  </si>
  <si>
    <t>Имангуловский сельский совет</t>
  </si>
  <si>
    <t>80653430</t>
  </si>
  <si>
    <t>Кирябинский сельский совет</t>
  </si>
  <si>
    <t>80653440</t>
  </si>
  <si>
    <t>Кунакбаевский сельский совет</t>
  </si>
  <si>
    <t>80653445</t>
  </si>
  <si>
    <t>Мансуровский сельский совет</t>
  </si>
  <si>
    <t>80653449</t>
  </si>
  <si>
    <t>Миндякский сельский совет</t>
  </si>
  <si>
    <t>80653448</t>
  </si>
  <si>
    <t>Наурузовский сельский совет</t>
  </si>
  <si>
    <t>80653450</t>
  </si>
  <si>
    <t>Новобайрамгуловский сельский совет</t>
  </si>
  <si>
    <t>80653455</t>
  </si>
  <si>
    <t>80653465</t>
  </si>
  <si>
    <t>Сафаровский сельский совет</t>
  </si>
  <si>
    <t>80653470</t>
  </si>
  <si>
    <t>Тунгатаровский сельский совет</t>
  </si>
  <si>
    <t>80653484</t>
  </si>
  <si>
    <t>Уразовский сельский совет</t>
  </si>
  <si>
    <t>80653488</t>
  </si>
  <si>
    <t>80653491</t>
  </si>
  <si>
    <t>Учалинский сельский совет</t>
  </si>
  <si>
    <t>80653496</t>
  </si>
  <si>
    <t>Федоровский муниципальный район</t>
  </si>
  <si>
    <t>80654000</t>
  </si>
  <si>
    <t>Бала-Четырманский сельский совет</t>
  </si>
  <si>
    <t>80654405</t>
  </si>
  <si>
    <t>Балыклинский сельский совет</t>
  </si>
  <si>
    <t>80654410</t>
  </si>
  <si>
    <t>Булякаевский сельский совет</t>
  </si>
  <si>
    <t>80654415</t>
  </si>
  <si>
    <t>Верхнеяушевский сельский совет</t>
  </si>
  <si>
    <t>80654416</t>
  </si>
  <si>
    <t>Гончаровский сельский совет</t>
  </si>
  <si>
    <t>80654417</t>
  </si>
  <si>
    <t>Дедовский сельский совет</t>
  </si>
  <si>
    <t>80654420</t>
  </si>
  <si>
    <t>Денискинский сельский совет</t>
  </si>
  <si>
    <t>80654425</t>
  </si>
  <si>
    <t>Каралачикский сельский совет</t>
  </si>
  <si>
    <t>80654427</t>
  </si>
  <si>
    <t>80654430</t>
  </si>
  <si>
    <t>80654440</t>
  </si>
  <si>
    <t>Пугачевский сельский совет</t>
  </si>
  <si>
    <t>80654445</t>
  </si>
  <si>
    <t>Разинский сельский совет</t>
  </si>
  <si>
    <t>80654450</t>
  </si>
  <si>
    <t>Теняевский сельский совет</t>
  </si>
  <si>
    <t>80654455</t>
  </si>
  <si>
    <t>Федоровский сельский совет</t>
  </si>
  <si>
    <t>80654460</t>
  </si>
  <si>
    <t>Хайбуллинский муниципальный район</t>
  </si>
  <si>
    <t>80655000</t>
  </si>
  <si>
    <t>Абишевский сельский совет</t>
  </si>
  <si>
    <t>80655405</t>
  </si>
  <si>
    <t>Акъюловский сельский совет</t>
  </si>
  <si>
    <t>80655410</t>
  </si>
  <si>
    <t>Акъярский сельский совет</t>
  </si>
  <si>
    <t>80655415</t>
  </si>
  <si>
    <t>Антинганский сельский совет</t>
  </si>
  <si>
    <t>80655420</t>
  </si>
  <si>
    <t>Бурибайский сельский совет</t>
  </si>
  <si>
    <t>80655424</t>
  </si>
  <si>
    <t>80655425</t>
  </si>
  <si>
    <t>Маканский сельский совет</t>
  </si>
  <si>
    <t>80655430</t>
  </si>
  <si>
    <t>Новозирганский сельский совет</t>
  </si>
  <si>
    <t>80655432</t>
  </si>
  <si>
    <t>Самарский сельский совет</t>
  </si>
  <si>
    <t>80655433</t>
  </si>
  <si>
    <t>Таналыкский сельский совет</t>
  </si>
  <si>
    <t>80655440</t>
  </si>
  <si>
    <t>Татыр-Узякский сельский совет</t>
  </si>
  <si>
    <t>80655435</t>
  </si>
  <si>
    <t>Уфимский сельский совет</t>
  </si>
  <si>
    <t>80655445</t>
  </si>
  <si>
    <t>80655450</t>
  </si>
  <si>
    <t>Целинный сельский совет</t>
  </si>
  <si>
    <t>80655455</t>
  </si>
  <si>
    <t>Чекмагушевский муниципальный район</t>
  </si>
  <si>
    <t>80656000</t>
  </si>
  <si>
    <t>Башировский сельский совет</t>
  </si>
  <si>
    <t>80656410</t>
  </si>
  <si>
    <t>Имянликулевский сельский совет</t>
  </si>
  <si>
    <t>80656415</t>
  </si>
  <si>
    <t>Калмашбашевский сельский совет</t>
  </si>
  <si>
    <t>80656420</t>
  </si>
  <si>
    <t>Новобалтачевский сельский совет</t>
  </si>
  <si>
    <t>80656425</t>
  </si>
  <si>
    <t>Новокутовский сельский совет</t>
  </si>
  <si>
    <t>80656435</t>
  </si>
  <si>
    <t>Рапатовский сельский совет</t>
  </si>
  <si>
    <t>80656440</t>
  </si>
  <si>
    <t>Резяповский сельский совет</t>
  </si>
  <si>
    <t>80656445</t>
  </si>
  <si>
    <t>Старокалмашевский сельский совет</t>
  </si>
  <si>
    <t>80656450</t>
  </si>
  <si>
    <t>Тайняшевский сельский совет</t>
  </si>
  <si>
    <t>80656455</t>
  </si>
  <si>
    <t>80656460</t>
  </si>
  <si>
    <t>Урнякский сельский совет</t>
  </si>
  <si>
    <t>80656465</t>
  </si>
  <si>
    <t>Чекмагушевский сельский совет</t>
  </si>
  <si>
    <t>80656470</t>
  </si>
  <si>
    <t>80656475</t>
  </si>
  <si>
    <t>Чишминский муниципальный район</t>
  </si>
  <si>
    <t>80657000</t>
  </si>
  <si>
    <t>Алкинский сельский совет</t>
  </si>
  <si>
    <t>80657405</t>
  </si>
  <si>
    <t>Аровский сельский совет</t>
  </si>
  <si>
    <t>80657410</t>
  </si>
  <si>
    <t>80657415</t>
  </si>
  <si>
    <t>80657420</t>
  </si>
  <si>
    <t>Дурасовский сельский совет</t>
  </si>
  <si>
    <t>80657425</t>
  </si>
  <si>
    <t>Енгалышевский сельский совет</t>
  </si>
  <si>
    <t>80657430</t>
  </si>
  <si>
    <t>Еремеевский сельский совет</t>
  </si>
  <si>
    <t>80657435</t>
  </si>
  <si>
    <t>Ибрагимовский сельский совет</t>
  </si>
  <si>
    <t>80657440</t>
  </si>
  <si>
    <t>Кара-Якуповский сельский совет</t>
  </si>
  <si>
    <t>80657445</t>
  </si>
  <si>
    <t>Лесной сельский совет</t>
  </si>
  <si>
    <t>80657446</t>
  </si>
  <si>
    <t>80657450</t>
  </si>
  <si>
    <t>80657455</t>
  </si>
  <si>
    <t>Чишминский поссовет</t>
  </si>
  <si>
    <t>80657151</t>
  </si>
  <si>
    <t>80657465</t>
  </si>
  <si>
    <t>Чувалкиповский сельский совет</t>
  </si>
  <si>
    <t>80657470</t>
  </si>
  <si>
    <t>Шингак-Кульский сельский совет</t>
  </si>
  <si>
    <t>80657475</t>
  </si>
  <si>
    <t>Шаранский муниципальный район</t>
  </si>
  <si>
    <t>80658000</t>
  </si>
  <si>
    <t>Акбарисовский сельский совет</t>
  </si>
  <si>
    <t>80658405</t>
  </si>
  <si>
    <t>Базгиевский сельский совет</t>
  </si>
  <si>
    <t>80658410</t>
  </si>
  <si>
    <t>Дмитриево-Полянский сельский совет</t>
  </si>
  <si>
    <t>80658415</t>
  </si>
  <si>
    <t>Дюртюлинский сельский совет</t>
  </si>
  <si>
    <t>80658420</t>
  </si>
  <si>
    <t>80658425</t>
  </si>
  <si>
    <t>Мичуринский сельский совет</t>
  </si>
  <si>
    <t>80658430</t>
  </si>
  <si>
    <t>Нижнезаитовский сельский совет</t>
  </si>
  <si>
    <t>80658435</t>
  </si>
  <si>
    <t>Нижнеташлинский сельский совет</t>
  </si>
  <si>
    <t>80658440</t>
  </si>
  <si>
    <t>Нуреевский сельский совет</t>
  </si>
  <si>
    <t>80658445</t>
  </si>
  <si>
    <t>Писаревский сельский совет</t>
  </si>
  <si>
    <t>80658455</t>
  </si>
  <si>
    <t>Старотумбагушевский сельский совет</t>
  </si>
  <si>
    <t>80658465</t>
  </si>
  <si>
    <t>Чалмалинский сельский совет</t>
  </si>
  <si>
    <t>80658475</t>
  </si>
  <si>
    <t>Шаранский сельский совет</t>
  </si>
  <si>
    <t>80658485</t>
  </si>
  <si>
    <t>Янаульский муниципальный район</t>
  </si>
  <si>
    <t>80659000</t>
  </si>
  <si>
    <t>Асавдыбашский сельский совет</t>
  </si>
  <si>
    <t>80659410</t>
  </si>
  <si>
    <t>80659415</t>
  </si>
  <si>
    <t>Воядинский сельский совет</t>
  </si>
  <si>
    <t>80659420</t>
  </si>
  <si>
    <t>Город Янаул</t>
  </si>
  <si>
    <t>80659101</t>
  </si>
  <si>
    <t>Ижболдинский сельский совет</t>
  </si>
  <si>
    <t>80659430</t>
  </si>
  <si>
    <t>Истякский сельский совет</t>
  </si>
  <si>
    <t>80659435</t>
  </si>
  <si>
    <t>Иткинеевский сельский совет</t>
  </si>
  <si>
    <t>80659440</t>
  </si>
  <si>
    <t>Кармановский сельский совет</t>
  </si>
  <si>
    <t>80659445</t>
  </si>
  <si>
    <t>Кисак-Каинский сельский совет</t>
  </si>
  <si>
    <t>80659450</t>
  </si>
  <si>
    <t>80659453</t>
  </si>
  <si>
    <t>80659455</t>
  </si>
  <si>
    <t>Новоартаульский сельский совет</t>
  </si>
  <si>
    <t>80659460</t>
  </si>
  <si>
    <t>80659465</t>
  </si>
  <si>
    <t>80659470</t>
  </si>
  <si>
    <t>Сандугачевский сельский совет</t>
  </si>
  <si>
    <t>80659475</t>
  </si>
  <si>
    <t>Староваряшский сельский совет</t>
  </si>
  <si>
    <t>80659480</t>
  </si>
  <si>
    <t>Старокудашевский сельский совет</t>
  </si>
  <si>
    <t>80659485</t>
  </si>
  <si>
    <t>Шудекский сельский совет</t>
  </si>
  <si>
    <t>80659490</t>
  </si>
  <si>
    <t>Ямадинский сельский совет</t>
  </si>
  <si>
    <t>80659495</t>
  </si>
  <si>
    <t>МО_ОКТМО</t>
  </si>
  <si>
    <t>№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</si>
  <si>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</si>
  <si>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</si>
  <si>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</si>
  <si>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01.01.2020</t>
  </si>
  <si>
    <t>31.12.2023</t>
  </si>
  <si>
    <t>06.05.2019 17:49:32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</si>
  <si>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</si>
  <si>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</si>
  <si>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</si>
  <si>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</si>
  <si>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</si>
  <si>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</si>
  <si>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</si>
  <si>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</si>
  <si>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2628</t>
  </si>
  <si>
    <t>26807163</t>
  </si>
  <si>
    <t>OOO "Башэнергонефть"</t>
  </si>
  <si>
    <t>0265025917</t>
  </si>
  <si>
    <t>027201001</t>
  </si>
  <si>
    <t>12-04-2011 00:00:00</t>
  </si>
  <si>
    <t>26353700</t>
  </si>
  <si>
    <t>АО " Международный аэропорт "Уфа"</t>
  </si>
  <si>
    <t>0274108180</t>
  </si>
  <si>
    <t>024501001</t>
  </si>
  <si>
    <t>01-01-2012 00:00:00</t>
  </si>
  <si>
    <t>26472063</t>
  </si>
  <si>
    <t>АО "БСК"</t>
  </si>
  <si>
    <t>0268008010</t>
  </si>
  <si>
    <t>997350001</t>
  </si>
  <si>
    <t>26758634</t>
  </si>
  <si>
    <t>АО "Водоснабжающая компания"</t>
  </si>
  <si>
    <t>0268055772</t>
  </si>
  <si>
    <t>026801001</t>
  </si>
  <si>
    <t>30791606</t>
  </si>
  <si>
    <t>АО "ГУ ЖКХ"</t>
  </si>
  <si>
    <t>5116000922</t>
  </si>
  <si>
    <t>166045001</t>
  </si>
  <si>
    <t>30335229</t>
  </si>
  <si>
    <t>770401001</t>
  </si>
  <si>
    <t>30860775</t>
  </si>
  <si>
    <t>АО "КОРПОРАЦИЯ РАЗВИТИЯ РЕСПУБЛИКИ БАШКОРТОСТАН"</t>
  </si>
  <si>
    <t>0274153834</t>
  </si>
  <si>
    <t>027401001</t>
  </si>
  <si>
    <t>10-01-2017 00:00:00</t>
  </si>
  <si>
    <t>26588634</t>
  </si>
  <si>
    <t>АО "УМКК"</t>
  </si>
  <si>
    <t>0273010086</t>
  </si>
  <si>
    <t>027301001</t>
  </si>
  <si>
    <t>31021059</t>
  </si>
  <si>
    <t>АО "Уфимский хлебокомбинат №1"</t>
  </si>
  <si>
    <t>0278031033</t>
  </si>
  <si>
    <t>027801001</t>
  </si>
  <si>
    <t>29-12-2017 00:00:00</t>
  </si>
  <si>
    <t>26353691</t>
  </si>
  <si>
    <t>АО "Учалинский горно-обогатительный комбинат"</t>
  </si>
  <si>
    <t>0270007455</t>
  </si>
  <si>
    <t>997550001</t>
  </si>
  <si>
    <t>09-04-2012 00:00:00</t>
  </si>
  <si>
    <t>30990030</t>
  </si>
  <si>
    <t>АО «Башкоммунводоканал»</t>
  </si>
  <si>
    <t>0278181938</t>
  </si>
  <si>
    <t>27588602</t>
  </si>
  <si>
    <t>АО «ЭКОЛАЙН»</t>
  </si>
  <si>
    <t>0263012052</t>
  </si>
  <si>
    <t>026301001</t>
  </si>
  <si>
    <t>30942188</t>
  </si>
  <si>
    <t>АО Санаторий "Янган-Тау"</t>
  </si>
  <si>
    <t>0240007225</t>
  </si>
  <si>
    <t>024001001</t>
  </si>
  <si>
    <t>01-01-2018 00:00:00</t>
  </si>
  <si>
    <t>28273549</t>
  </si>
  <si>
    <t>ГУП санаторий "Якты-Куль" РБ</t>
  </si>
  <si>
    <t>0201007528</t>
  </si>
  <si>
    <t>020101001</t>
  </si>
  <si>
    <t>02-10-2013 00:00:00</t>
  </si>
  <si>
    <t>27958466</t>
  </si>
  <si>
    <t>ГУП санаторий "Янган-Тау"</t>
  </si>
  <si>
    <t>0240000558</t>
  </si>
  <si>
    <t>15-11-2012 00:00:00</t>
  </si>
  <si>
    <t>26471917</t>
  </si>
  <si>
    <t>ГУП санаторий Ассы</t>
  </si>
  <si>
    <t>0256013979</t>
  </si>
  <si>
    <t>025601001</t>
  </si>
  <si>
    <t>26760341</t>
  </si>
  <si>
    <t>ГУСП совхоз «Алексеевский» РБ</t>
  </si>
  <si>
    <t>0245004926</t>
  </si>
  <si>
    <t>28152448</t>
  </si>
  <si>
    <t>ДМУП "ГорКомСервис"</t>
  </si>
  <si>
    <t>0259011320</t>
  </si>
  <si>
    <t>025901001</t>
  </si>
  <si>
    <t>03-06-2013 00:00:00</t>
  </si>
  <si>
    <t>26893051</t>
  </si>
  <si>
    <t>ЗАО "Вагоноремонтный завод"</t>
  </si>
  <si>
    <t>0268021822</t>
  </si>
  <si>
    <t>025250001</t>
  </si>
  <si>
    <t>26825369</t>
  </si>
  <si>
    <t>ЗАО "Фирма "Мир"</t>
  </si>
  <si>
    <t>0278134166</t>
  </si>
  <si>
    <t>26472050</t>
  </si>
  <si>
    <t>ИМУП "Межрайкоммунводоканал"</t>
  </si>
  <si>
    <t>0261002348</t>
  </si>
  <si>
    <t>026101001</t>
  </si>
  <si>
    <t>28254451</t>
  </si>
  <si>
    <t>ИП Петров Валерий Юрьевич</t>
  </si>
  <si>
    <t>021201532810</t>
  </si>
  <si>
    <t>отсутствует</t>
  </si>
  <si>
    <t>06-08-2013 00:00:00</t>
  </si>
  <si>
    <t>28942841</t>
  </si>
  <si>
    <t>ИП Савинская В.В.</t>
  </si>
  <si>
    <t>744400637332</t>
  </si>
  <si>
    <t>20-03-2015 00:00:00</t>
  </si>
  <si>
    <t>26472019</t>
  </si>
  <si>
    <t>Кармановская ГРЭС - филиал общества с огрниченной ответственностью "Башкирская генерирующая компания"</t>
  </si>
  <si>
    <t>0277077282</t>
  </si>
  <si>
    <t>026402001</t>
  </si>
  <si>
    <t>26812367</t>
  </si>
  <si>
    <t>Куйбышевская дирекция  по тепловодоснабжению структурное подразделение Центральной дирекции по тепловодоснабжению филиала ПАО «РЖД»</t>
  </si>
  <si>
    <t>7708503727</t>
  </si>
  <si>
    <t>631145034</t>
  </si>
  <si>
    <t>26759540</t>
  </si>
  <si>
    <t>МУЗ Чекмагушевская ЦРБ</t>
  </si>
  <si>
    <t>0249002239</t>
  </si>
  <si>
    <t>024901001</t>
  </si>
  <si>
    <t>26805221</t>
  </si>
  <si>
    <t>МУП "Абзелиловское специализированное предприятие коммунального обслуживания"</t>
  </si>
  <si>
    <t>0201007969</t>
  </si>
  <si>
    <t>30345497</t>
  </si>
  <si>
    <t>МУП "Аскар"</t>
  </si>
  <si>
    <t>0201012292</t>
  </si>
  <si>
    <t>02-10-2015 00:00:00</t>
  </si>
  <si>
    <t>28976576</t>
  </si>
  <si>
    <t>МУП "БУЗДЯКСКИЙ КОМСЕРВИС"</t>
  </si>
  <si>
    <t>0216007320</t>
  </si>
  <si>
    <t>021601001</t>
  </si>
  <si>
    <t>05-06-2015 00:00:00</t>
  </si>
  <si>
    <t>26471939</t>
  </si>
  <si>
    <t>МУП "Водоканал"</t>
  </si>
  <si>
    <t>0258011092</t>
  </si>
  <si>
    <t>025801001</t>
  </si>
  <si>
    <t>26471915</t>
  </si>
  <si>
    <t>МУП "Водоканал" (Белорецк)</t>
  </si>
  <si>
    <t>0256018871</t>
  </si>
  <si>
    <t>27916300</t>
  </si>
  <si>
    <t>МУП "Водоканал" (Шаранский)</t>
  </si>
  <si>
    <t>0251006470</t>
  </si>
  <si>
    <t>025101001</t>
  </si>
  <si>
    <t>26-10-2012 00:00:00</t>
  </si>
  <si>
    <t>26472391</t>
  </si>
  <si>
    <t>МУП "Водоканал"Кугарчинский</t>
  </si>
  <si>
    <t>0232002329</t>
  </si>
  <si>
    <t>023201001</t>
  </si>
  <si>
    <t>26353627</t>
  </si>
  <si>
    <t>МУП "Дуванводоканал" МР Дуванский район РБ</t>
  </si>
  <si>
    <t>0220004836</t>
  </si>
  <si>
    <t>022001001</t>
  </si>
  <si>
    <t>27745143</t>
  </si>
  <si>
    <t>МУП "Дюртюливодоканал"</t>
  </si>
  <si>
    <t>0260006195</t>
  </si>
  <si>
    <t>026001001</t>
  </si>
  <si>
    <t>18-06-2012 00:00:00</t>
  </si>
  <si>
    <t>31081967</t>
  </si>
  <si>
    <t>МУП "ЖКХ Башкирия"</t>
  </si>
  <si>
    <t>0201013930</t>
  </si>
  <si>
    <t>27-04-2018 00:00:00</t>
  </si>
  <si>
    <t>26353670</t>
  </si>
  <si>
    <t>МУП "ЖКХ Железнодорожный"</t>
  </si>
  <si>
    <t>0256016835</t>
  </si>
  <si>
    <t>26353716</t>
  </si>
  <si>
    <t>МУП "ЖКХ" г.Межгорье</t>
  </si>
  <si>
    <t>0279000849</t>
  </si>
  <si>
    <t>027901001</t>
  </si>
  <si>
    <t>26353620</t>
  </si>
  <si>
    <t>МУП "Инзерское ПУЖКХ"</t>
  </si>
  <si>
    <t>0211003931</t>
  </si>
  <si>
    <t>28876660</t>
  </si>
  <si>
    <t>МУП "КАЛТАСИНСКИЕ ТС СП КАЛТАСИНСКИЙ СЕЛЬСОВЕТ МР КАЛТАСИНСКИЙ РАЙОН РБ"</t>
  </si>
  <si>
    <t>0227006889</t>
  </si>
  <si>
    <t>022701001</t>
  </si>
  <si>
    <t>28-01-2015 00:00:00</t>
  </si>
  <si>
    <t>28814581</t>
  </si>
  <si>
    <t>МУП "КРАСНОХОЛМСКИЕ ТС СП КС МР КАЛТАСИНСКИЙ РАЙОН РБ"</t>
  </si>
  <si>
    <t>0227038094</t>
  </si>
  <si>
    <t>18-09-2014 00:00:00</t>
  </si>
  <si>
    <t>26471886</t>
  </si>
  <si>
    <t>МУП "Коммунхоз"</t>
  </si>
  <si>
    <t>0207005936</t>
  </si>
  <si>
    <t>020701001</t>
  </si>
  <si>
    <t>28489188</t>
  </si>
  <si>
    <t>МУП "Кушнаренковское ЖКХ" РБ</t>
  </si>
  <si>
    <t>0234008260</t>
  </si>
  <si>
    <t>023401001</t>
  </si>
  <si>
    <t>03-03-2014 00:00:00</t>
  </si>
  <si>
    <t>26471967</t>
  </si>
  <si>
    <t>МУП "Межрайкоммунводоканал"</t>
  </si>
  <si>
    <t>0262000343</t>
  </si>
  <si>
    <t>026201001</t>
  </si>
  <si>
    <t>26471975</t>
  </si>
  <si>
    <t>МУП "Нефтекамскводоканал"</t>
  </si>
  <si>
    <t>0264014479</t>
  </si>
  <si>
    <t>026401001</t>
  </si>
  <si>
    <t>26472030</t>
  </si>
  <si>
    <t>МУП "Октябрьсккоммунводоканал"</t>
  </si>
  <si>
    <t>0265026710</t>
  </si>
  <si>
    <t>026501001</t>
  </si>
  <si>
    <t>31195823</t>
  </si>
  <si>
    <t>МУП "Петровский Водоканал"</t>
  </si>
  <si>
    <t>0261037284</t>
  </si>
  <si>
    <t>20-09-2018 00:00:00</t>
  </si>
  <si>
    <t>26353676</t>
  </si>
  <si>
    <t>МУП "Семилетовское ПУЖКХ"</t>
  </si>
  <si>
    <t>0260005970</t>
  </si>
  <si>
    <t>30350111</t>
  </si>
  <si>
    <t>МУП "Сибайводоканал"</t>
  </si>
  <si>
    <t>0267018087</t>
  </si>
  <si>
    <t>026701001</t>
  </si>
  <si>
    <t>26471953</t>
  </si>
  <si>
    <t>МУП "Тепловодоснабжение"</t>
  </si>
  <si>
    <t>0219007350</t>
  </si>
  <si>
    <t>021901001</t>
  </si>
  <si>
    <t>26472069</t>
  </si>
  <si>
    <t>МУП "Уфаводоканал"</t>
  </si>
  <si>
    <t>0275000238</t>
  </si>
  <si>
    <t>027601001</t>
  </si>
  <si>
    <t>26472460</t>
  </si>
  <si>
    <t>МУП "Учалыводоканал"</t>
  </si>
  <si>
    <t>0270000570</t>
  </si>
  <si>
    <t>027001001</t>
  </si>
  <si>
    <t>28464317</t>
  </si>
  <si>
    <t>МУП "ХАЙБУЛЛАЖИЛКОМСТРОЙ"</t>
  </si>
  <si>
    <t>0248008051</t>
  </si>
  <si>
    <t>024801001</t>
  </si>
  <si>
    <t>29-01-2014 00:00:00</t>
  </si>
  <si>
    <t>31076863</t>
  </si>
  <si>
    <t>МУП "Центр коммунального развития и благоустройства"</t>
  </si>
  <si>
    <t>0232010496</t>
  </si>
  <si>
    <t>10-04-2018 00:00:00</t>
  </si>
  <si>
    <t>31064955</t>
  </si>
  <si>
    <t>МУП "Чекмагушжилкомхоз"</t>
  </si>
  <si>
    <t>0249006427</t>
  </si>
  <si>
    <t>31-12-2017 00:00:00</t>
  </si>
  <si>
    <t>26651635</t>
  </si>
  <si>
    <t>МУП "Юмагузинский расчетный центр"</t>
  </si>
  <si>
    <t>0232007006</t>
  </si>
  <si>
    <t>31099879</t>
  </si>
  <si>
    <t>МУП «Баймакский Водоканал»</t>
  </si>
  <si>
    <t>0254027373</t>
  </si>
  <si>
    <t>025401001</t>
  </si>
  <si>
    <t>13-06-2018 00:00:00</t>
  </si>
  <si>
    <t>30393783</t>
  </si>
  <si>
    <t>МУП «Татышлинские электрические сети, жилье и благоустройство»</t>
  </si>
  <si>
    <t>0243004938</t>
  </si>
  <si>
    <t>024301001</t>
  </si>
  <si>
    <t>28-01-2016 00:00:00</t>
  </si>
  <si>
    <t>26472048</t>
  </si>
  <si>
    <t>МУП Межрайкоммунводоканал</t>
  </si>
  <si>
    <t>0268000188</t>
  </si>
  <si>
    <t>26472042</t>
  </si>
  <si>
    <t>МУП Салаватводоканал</t>
  </si>
  <si>
    <t>0266002905</t>
  </si>
  <si>
    <t>026601001</t>
  </si>
  <si>
    <t>30953201</t>
  </si>
  <si>
    <t>Муниципальное унитарное предприятие жилищно-коммунального хозяйства муниципального района Нуримановский район Республики Башкортостан</t>
  </si>
  <si>
    <t>0239000200</t>
  </si>
  <si>
    <t>023901001</t>
  </si>
  <si>
    <t>26579145</t>
  </si>
  <si>
    <t>ОАО "Белебеевский завод "Автонормаль"</t>
  </si>
  <si>
    <t>0255010527</t>
  </si>
  <si>
    <t>26797507</t>
  </si>
  <si>
    <t>ОАО "Племптицесовхоз Знаменский РБ"</t>
  </si>
  <si>
    <t>0255016529</t>
  </si>
  <si>
    <t>025501001</t>
  </si>
  <si>
    <t>27578884</t>
  </si>
  <si>
    <t>ОАО "Птицефабрика "Башкирская"</t>
  </si>
  <si>
    <t>0245012726</t>
  </si>
  <si>
    <t>26852317</t>
  </si>
  <si>
    <t>ОАО "Славянка"</t>
  </si>
  <si>
    <t>7702707386</t>
  </si>
  <si>
    <t>745343001</t>
  </si>
  <si>
    <t>12-07-2011 00:00:00</t>
  </si>
  <si>
    <t>26453912</t>
  </si>
  <si>
    <t>ОАО "УКХП" город Уфа</t>
  </si>
  <si>
    <t>0274092758</t>
  </si>
  <si>
    <t>26621297</t>
  </si>
  <si>
    <t>ОАО "Уфанефтехим"</t>
  </si>
  <si>
    <t>0277012020</t>
  </si>
  <si>
    <t>997150001</t>
  </si>
  <si>
    <t>26569789</t>
  </si>
  <si>
    <t>ОАО "Уфимское моторостроительное производственное объединение"</t>
  </si>
  <si>
    <t>0273008320</t>
  </si>
  <si>
    <t>997850001</t>
  </si>
  <si>
    <t>27149135</t>
  </si>
  <si>
    <t>ОАО "Уфимское приборостроительное производственное объединение"</t>
  </si>
  <si>
    <t>0276140862</t>
  </si>
  <si>
    <t>26353690</t>
  </si>
  <si>
    <t>ОАО "Учалинский горно-обогатительный комбинат"</t>
  </si>
  <si>
    <t>06-08-2002 00:00:00</t>
  </si>
  <si>
    <t>26472406</t>
  </si>
  <si>
    <t>ОАО «Водоканал»</t>
  </si>
  <si>
    <t>0263014363</t>
  </si>
  <si>
    <t>26754510</t>
  </si>
  <si>
    <t>ООО  «ЯнаулВодоканал» г.Янаул РБ</t>
  </si>
  <si>
    <t>0271009046</t>
  </si>
  <si>
    <t>027101001</t>
  </si>
  <si>
    <t>26453470</t>
  </si>
  <si>
    <t>ООО "Абзаково"</t>
  </si>
  <si>
    <t>0256014475</t>
  </si>
  <si>
    <t>28953962</t>
  </si>
  <si>
    <t>ООО "БАШЖИЛСТРОЙПРОЕКТ"</t>
  </si>
  <si>
    <t>0261020957</t>
  </si>
  <si>
    <t>15-04-2015 00:00:00</t>
  </si>
  <si>
    <t>27666313</t>
  </si>
  <si>
    <t>ООО "Башкирская генерирующая компания"</t>
  </si>
  <si>
    <t>997650001</t>
  </si>
  <si>
    <t>30942075</t>
  </si>
  <si>
    <t>ООО "Башнефть-Добыча"</t>
  </si>
  <si>
    <t>0277106840</t>
  </si>
  <si>
    <t>26471913</t>
  </si>
  <si>
    <t>ООО "Белебеевский водоканал"</t>
  </si>
  <si>
    <t>0255014715</t>
  </si>
  <si>
    <t>27129520</t>
  </si>
  <si>
    <t>ООО "Верхнетатышлинские электрические сети, жилье и благоустройство"</t>
  </si>
  <si>
    <t>0243003892</t>
  </si>
  <si>
    <t>31020528</t>
  </si>
  <si>
    <t>ООО "Водоканал г. Туймазы"</t>
  </si>
  <si>
    <t>0269036490</t>
  </si>
  <si>
    <t>026901001</t>
  </si>
  <si>
    <t>28-12-2017 00:00:00</t>
  </si>
  <si>
    <t>31076837</t>
  </si>
  <si>
    <t>ООО "Водоканал с. Серафимовский"</t>
  </si>
  <si>
    <t>0269998106</t>
  </si>
  <si>
    <t>30376832</t>
  </si>
  <si>
    <t>ООО "Водоканал"</t>
  </si>
  <si>
    <t>0263017332</t>
  </si>
  <si>
    <t>09-12-2015 00:00:00</t>
  </si>
  <si>
    <t>26472379</t>
  </si>
  <si>
    <t>ООО "Водоканал" Кармаскалинский район</t>
  </si>
  <si>
    <t>0229010697</t>
  </si>
  <si>
    <t>022901001</t>
  </si>
  <si>
    <t>26472462</t>
  </si>
  <si>
    <t>ООО "Водоканал" Федоровский район</t>
  </si>
  <si>
    <t>0247004343</t>
  </si>
  <si>
    <t>024701001</t>
  </si>
  <si>
    <t>26472393</t>
  </si>
  <si>
    <t>ООО "Водоканал+Сервис"</t>
  </si>
  <si>
    <t>0232006965</t>
  </si>
  <si>
    <t>27129164</t>
  </si>
  <si>
    <t>ООО "Водолей" Илишевского района</t>
  </si>
  <si>
    <t>0225009394</t>
  </si>
  <si>
    <t>022501001</t>
  </si>
  <si>
    <t>26472058</t>
  </si>
  <si>
    <t>ООО "Водосбыт"</t>
  </si>
  <si>
    <t>0267011620</t>
  </si>
  <si>
    <t>26471937</t>
  </si>
  <si>
    <t>ООО "Водхоз" Благоварский район</t>
  </si>
  <si>
    <t>0214005052</t>
  </si>
  <si>
    <t>021401001</t>
  </si>
  <si>
    <t>01-08-2017 00:00:00</t>
  </si>
  <si>
    <t>30933684</t>
  </si>
  <si>
    <t>ООО "Город"</t>
  </si>
  <si>
    <t>0258013653</t>
  </si>
  <si>
    <t>17-07-2017 00:00:00</t>
  </si>
  <si>
    <t>31064984</t>
  </si>
  <si>
    <t>ООО "Гранит"</t>
  </si>
  <si>
    <t>0240006920</t>
  </si>
  <si>
    <t>29-03-2018 00:00:00</t>
  </si>
  <si>
    <t>26453634</t>
  </si>
  <si>
    <t>ООО "ЖКО-7" город Нефтекамск</t>
  </si>
  <si>
    <t>0264051777</t>
  </si>
  <si>
    <t>27182754</t>
  </si>
  <si>
    <t>ООО "ЖКХ С.МОСКОВО"</t>
  </si>
  <si>
    <t>0260012390</t>
  </si>
  <si>
    <t>26472008</t>
  </si>
  <si>
    <t>ООО "Жилкомсервис"</t>
  </si>
  <si>
    <t>0231007998</t>
  </si>
  <si>
    <t>023101001</t>
  </si>
  <si>
    <t>26454731</t>
  </si>
  <si>
    <t>ООО "Жилсервис" МР Абзелиловский район РБ</t>
  </si>
  <si>
    <t>0201011034</t>
  </si>
  <si>
    <t>28871722</t>
  </si>
  <si>
    <t>ООО "Камводсервис"</t>
  </si>
  <si>
    <t>0231008342</t>
  </si>
  <si>
    <t>19-01-2015 00:00:00</t>
  </si>
  <si>
    <t>26471842</t>
  </si>
  <si>
    <t>ООО "КомСервис"</t>
  </si>
  <si>
    <t>0204004807</t>
  </si>
  <si>
    <t>020401001</t>
  </si>
  <si>
    <t>26472247</t>
  </si>
  <si>
    <t>ООО "Коммунальник" (Калтасинский МР)</t>
  </si>
  <si>
    <t>0227006208</t>
  </si>
  <si>
    <t>26353639</t>
  </si>
  <si>
    <t>ООО "Коммунальник" Куюргазинский МР</t>
  </si>
  <si>
    <t>0233006220</t>
  </si>
  <si>
    <t>023301001</t>
  </si>
  <si>
    <t>26453971</t>
  </si>
  <si>
    <t>ООО "Коммунальник" с.Прибельский МР Кармаскалинский район РБ</t>
  </si>
  <si>
    <t>0229012038</t>
  </si>
  <si>
    <t>26540511</t>
  </si>
  <si>
    <t>ООО "Коммунальное хозяйство"</t>
  </si>
  <si>
    <t>0216006100</t>
  </si>
  <si>
    <t>14-07-2010 00:00:00</t>
  </si>
  <si>
    <t>26472913</t>
  </si>
  <si>
    <t>ООО "Коммунальщик" (Иглинский МР)</t>
  </si>
  <si>
    <t>0224010750</t>
  </si>
  <si>
    <t>022401001</t>
  </si>
  <si>
    <t>28464376</t>
  </si>
  <si>
    <t>ООО "Коммунальщик" (Хайбуллинский МР)</t>
  </si>
  <si>
    <t>0248005540</t>
  </si>
  <si>
    <t>28467602</t>
  </si>
  <si>
    <t>ООО "Компания КРУС"</t>
  </si>
  <si>
    <t>0276049941</t>
  </si>
  <si>
    <t>06-02-2014 00:00:00</t>
  </si>
  <si>
    <t>26353631</t>
  </si>
  <si>
    <t>ООО "Краснохолмский водоканал"</t>
  </si>
  <si>
    <t>0227006695</t>
  </si>
  <si>
    <t>28942977</t>
  </si>
  <si>
    <t>ООО "Мелеузовский кирпичный завод"</t>
  </si>
  <si>
    <t>0263011387</t>
  </si>
  <si>
    <t>26472412</t>
  </si>
  <si>
    <t>ООО "Мечетлинский водоканал"</t>
  </si>
  <si>
    <t>0236005391</t>
  </si>
  <si>
    <t>023601001</t>
  </si>
  <si>
    <t>28950884</t>
  </si>
  <si>
    <t>ООО "ПАВЛОВКА-ВОДОКАНАЛ"</t>
  </si>
  <si>
    <t>0239005978</t>
  </si>
  <si>
    <t>31-03-2015 00:00:00</t>
  </si>
  <si>
    <t>30838851</t>
  </si>
  <si>
    <t>ООО "ПКФ Промоборудование"</t>
  </si>
  <si>
    <t>0277070784</t>
  </si>
  <si>
    <t>027701001</t>
  </si>
  <si>
    <t>27946617</t>
  </si>
  <si>
    <t>ООО "Павловка Водоканал Сервис"</t>
  </si>
  <si>
    <t>0239005689</t>
  </si>
  <si>
    <t>08-11-2012 00:00:00</t>
  </si>
  <si>
    <t>27676834</t>
  </si>
  <si>
    <t>ООО "Первая Сетевая Компания"</t>
  </si>
  <si>
    <t>0268072425</t>
  </si>
  <si>
    <t>17-04-2012 00:00:00</t>
  </si>
  <si>
    <t>28974612</t>
  </si>
  <si>
    <t>ООО "СК "МИЛОВСКИЙ ПАРК"</t>
  </si>
  <si>
    <t>0276150349</t>
  </si>
  <si>
    <t>25-05-2015 00:00:00</t>
  </si>
  <si>
    <t>26759549</t>
  </si>
  <si>
    <t>ООО "Сантехник"</t>
  </si>
  <si>
    <t>0249006593</t>
  </si>
  <si>
    <t>30958078</t>
  </si>
  <si>
    <t>ООО "Свежий ветер"</t>
  </si>
  <si>
    <t>0268078138</t>
  </si>
  <si>
    <t>04-10-2017 00:00:00</t>
  </si>
  <si>
    <t>26472448</t>
  </si>
  <si>
    <t>ООО "Стерлибашевоводоканал"</t>
  </si>
  <si>
    <t>0241004555</t>
  </si>
  <si>
    <t>024101001</t>
  </si>
  <si>
    <t>28422092</t>
  </si>
  <si>
    <t>ООО "СтройРемСервис+"</t>
  </si>
  <si>
    <t>0261019704</t>
  </si>
  <si>
    <t>24-10-2013 00:00:00</t>
  </si>
  <si>
    <t>26453968</t>
  </si>
  <si>
    <t>ООО "Стройбытсервис" МР Кармаскалинский район</t>
  </si>
  <si>
    <t>0229010601</t>
  </si>
  <si>
    <t>26454236</t>
  </si>
  <si>
    <t>ООО "Стройресурсы"</t>
  </si>
  <si>
    <t>0245019785</t>
  </si>
  <si>
    <t>31255761</t>
  </si>
  <si>
    <t>ООО "Тандем"</t>
  </si>
  <si>
    <t>0278159114</t>
  </si>
  <si>
    <t>01-12-2018 00:00:00</t>
  </si>
  <si>
    <t>27634723</t>
  </si>
  <si>
    <t>ООО "Тепловодоканал" Салаватский район</t>
  </si>
  <si>
    <t>0240000389</t>
  </si>
  <si>
    <t>28-02-2012 00:00:00</t>
  </si>
  <si>
    <t>26472450</t>
  </si>
  <si>
    <t>ООО "Туймазыводоканал"</t>
  </si>
  <si>
    <t>0269030971</t>
  </si>
  <si>
    <t>26766191</t>
  </si>
  <si>
    <t>ООО "УК ЖКХ"</t>
  </si>
  <si>
    <t>0242007975</t>
  </si>
  <si>
    <t>024201001</t>
  </si>
  <si>
    <t>26472476</t>
  </si>
  <si>
    <t>ООО "УК Уфимское ЖКХ"</t>
  </si>
  <si>
    <t>0248006311</t>
  </si>
  <si>
    <t>26550657</t>
  </si>
  <si>
    <t>ООО "Управление Жилищно-Коммунального Хозяйства"</t>
  </si>
  <si>
    <t>0253018658</t>
  </si>
  <si>
    <t>025301001</t>
  </si>
  <si>
    <t>26353708</t>
  </si>
  <si>
    <t>ООО "Уфимский фанерно-плитный комбинат"</t>
  </si>
  <si>
    <t>0275042076</t>
  </si>
  <si>
    <t>027501001</t>
  </si>
  <si>
    <t>15-07-2004 00:00:00</t>
  </si>
  <si>
    <t>26353659</t>
  </si>
  <si>
    <t>ООО "Чекмагушевское ПУЖКХ"</t>
  </si>
  <si>
    <t>0249006970</t>
  </si>
  <si>
    <t>26472492</t>
  </si>
  <si>
    <t>ООО "Чишмывода"</t>
  </si>
  <si>
    <t>0250012070</t>
  </si>
  <si>
    <t>025001001</t>
  </si>
  <si>
    <t>30982937</t>
  </si>
  <si>
    <t>ООО "Эколайн"</t>
  </si>
  <si>
    <t>0263024530</t>
  </si>
  <si>
    <t>31082673</t>
  </si>
  <si>
    <t>ООО "ЮМИЛ"</t>
  </si>
  <si>
    <t>0278933218</t>
  </si>
  <si>
    <t>03-05-2018 00:00:00</t>
  </si>
  <si>
    <t>26761485</t>
  </si>
  <si>
    <t>ООО «Башкирский текстильный комбинат»</t>
  </si>
  <si>
    <t>0269031090</t>
  </si>
  <si>
    <t>03-03-2010 00:00:00</t>
  </si>
  <si>
    <t>28005474</t>
  </si>
  <si>
    <t>ООО «Башнефть – Сервис НПЗ»</t>
  </si>
  <si>
    <t>0275075378</t>
  </si>
  <si>
    <t>19-12-2012 00:00:00</t>
  </si>
  <si>
    <t>26758794</t>
  </si>
  <si>
    <t>ООО «Водоканал» (Баймакский МР)</t>
  </si>
  <si>
    <t>0254011302</t>
  </si>
  <si>
    <t>26761491</t>
  </si>
  <si>
    <t>ООО «Жилкомстройсервис»</t>
  </si>
  <si>
    <t>0269029736</t>
  </si>
  <si>
    <t>31296231</t>
  </si>
  <si>
    <t>ООО «Мелеузовский молочноконсервный комбинат»</t>
  </si>
  <si>
    <t>0263028743</t>
  </si>
  <si>
    <t>01-03-2019 00:00:00</t>
  </si>
  <si>
    <t>31208402</t>
  </si>
  <si>
    <t>ООО «Новобулгаковская Управляющая компания»</t>
  </si>
  <si>
    <t>0276923140</t>
  </si>
  <si>
    <t>26353644</t>
  </si>
  <si>
    <t>ООО «Нуримановское ЖКХ»</t>
  </si>
  <si>
    <t>0239005216</t>
  </si>
  <si>
    <t>26754415</t>
  </si>
  <si>
    <t>ООО «ПромВодоКанал»</t>
  </si>
  <si>
    <t>0266033685</t>
  </si>
  <si>
    <t>26453118</t>
  </si>
  <si>
    <t>ООО ЖКХ "Ургалинское" МР Белокатайский район</t>
  </si>
  <si>
    <t>0210027577</t>
  </si>
  <si>
    <t>021001001</t>
  </si>
  <si>
    <t>26454242</t>
  </si>
  <si>
    <t>ООО ЖКХ "Шемяк"</t>
  </si>
  <si>
    <t>0245021015</t>
  </si>
  <si>
    <t>31007428</t>
  </si>
  <si>
    <t>ООО ЖКХ с. Семилетка</t>
  </si>
  <si>
    <t>0260011460</t>
  </si>
  <si>
    <t>26353704</t>
  </si>
  <si>
    <t>ООО КХ "Авдон"</t>
  </si>
  <si>
    <t>0245019658</t>
  </si>
  <si>
    <t>26651697</t>
  </si>
  <si>
    <t>ООО ПЖУ "Нижегородское"</t>
  </si>
  <si>
    <t>0245012420</t>
  </si>
  <si>
    <t>28829119</t>
  </si>
  <si>
    <t>ООО ПП "ПРОМОБОРУДОВАНИЕ"</t>
  </si>
  <si>
    <t>0277086953</t>
  </si>
  <si>
    <t>24-11-2014 00:00:00</t>
  </si>
  <si>
    <t>30873301</t>
  </si>
  <si>
    <t>ООО САНАТОРИЙ "АССЫ"</t>
  </si>
  <si>
    <t>0256996711</t>
  </si>
  <si>
    <t>27687958</t>
  </si>
  <si>
    <t>ООО Строй-Комфорт</t>
  </si>
  <si>
    <t>0203003938</t>
  </si>
  <si>
    <t>020301001</t>
  </si>
  <si>
    <t>05-05-2012 00:00:00</t>
  </si>
  <si>
    <t>30839066</t>
  </si>
  <si>
    <t>ООО УК "Керамик"</t>
  </si>
  <si>
    <t>0260011808</t>
  </si>
  <si>
    <t>28501481</t>
  </si>
  <si>
    <t>ООО УК "КомУслугиУфимский"</t>
  </si>
  <si>
    <t>0248008005</t>
  </si>
  <si>
    <t>18-04-2014 00:00:00</t>
  </si>
  <si>
    <t>28486251</t>
  </si>
  <si>
    <t>ООО УК "НовоБулгаково"</t>
  </si>
  <si>
    <t>0245025010</t>
  </si>
  <si>
    <t>20-02-2014 00:00:00</t>
  </si>
  <si>
    <t>28487302</t>
  </si>
  <si>
    <t>ООО УК "Тукан"</t>
  </si>
  <si>
    <t>0256023511</t>
  </si>
  <si>
    <t>027802001</t>
  </si>
  <si>
    <t>25-02-2014 00:00:00</t>
  </si>
  <si>
    <t>31158329</t>
  </si>
  <si>
    <t>ООО УК «Городская служба эксплуатации»</t>
  </si>
  <si>
    <t>0274936480</t>
  </si>
  <si>
    <t>10-07-2018 00:00:00</t>
  </si>
  <si>
    <t>26472452</t>
  </si>
  <si>
    <t>ООО УПТК "Водомонтажкомплект"</t>
  </si>
  <si>
    <t>0269019015</t>
  </si>
  <si>
    <t>26353710</t>
  </si>
  <si>
    <t>ООО"Алексеевское коммунальное управление" МР Уфимский район РБ</t>
  </si>
  <si>
    <t>0245019753</t>
  </si>
  <si>
    <t>31306885</t>
  </si>
  <si>
    <t>Общество с ограниченной ответственностью  «ВКХ ЧИШМЫ – ВОДА»</t>
  </si>
  <si>
    <t>0250015641</t>
  </si>
  <si>
    <t>15-04-2019 00:00:00</t>
  </si>
  <si>
    <t>31306936</t>
  </si>
  <si>
    <t>Общество с ограниченной ответственностью  «ВКХ с Алкино -2»</t>
  </si>
  <si>
    <t>0250015257</t>
  </si>
  <si>
    <t>26454029</t>
  </si>
  <si>
    <t>Общество с ограниченной ответственностью "Коммунальные услуги"</t>
  </si>
  <si>
    <t>0240804502</t>
  </si>
  <si>
    <t>30852176</t>
  </si>
  <si>
    <t>ПАО АНК "БАШНЕФТЬ"</t>
  </si>
  <si>
    <t>0274051582</t>
  </si>
  <si>
    <t>997250001</t>
  </si>
  <si>
    <t>13-01-1995 00:00:00</t>
  </si>
  <si>
    <t>28536502</t>
  </si>
  <si>
    <t>Раевское МУП ПО МТО "Агротехснаб" Альшеевского района Республики Башкортостан</t>
  </si>
  <si>
    <t>0202006277</t>
  </si>
  <si>
    <t>020201001</t>
  </si>
  <si>
    <t>27-06-2014 00:00:00</t>
  </si>
  <si>
    <t>26471897</t>
  </si>
  <si>
    <t>СПК "Малиновка" Белебеевский МР</t>
  </si>
  <si>
    <t>0209004127</t>
  </si>
  <si>
    <t>26353692</t>
  </si>
  <si>
    <t>Сибайский филиал ОАО "Учалинский ГОК"</t>
  </si>
  <si>
    <t>026702001</t>
  </si>
  <si>
    <t>26841421</t>
  </si>
  <si>
    <t>Туймазинское нефтепроводное управление - филиал АО "Транснефть-Урал"</t>
  </si>
  <si>
    <t>0278039018</t>
  </si>
  <si>
    <t>026902001</t>
  </si>
  <si>
    <t>30389381</t>
  </si>
  <si>
    <t>Уфимское производственное отделение - филиал АО "Транснефть-Урал"</t>
  </si>
  <si>
    <t>027743001</t>
  </si>
  <si>
    <t>18-01-2016 00:00:00</t>
  </si>
  <si>
    <t>30985819</t>
  </si>
  <si>
    <t>ФГБОУ ВО "УГАТУ"</t>
  </si>
  <si>
    <t>0274023747</t>
  </si>
  <si>
    <t>22-05-2018 00:00:00</t>
  </si>
  <si>
    <t>26453060</t>
  </si>
  <si>
    <t>ФГБУ санаторий "Глуховская" Минздрава России</t>
  </si>
  <si>
    <t>0209001038</t>
  </si>
  <si>
    <t>26471890</t>
  </si>
  <si>
    <t>ФГБУ санаторий им. С.Т. Аксакова Минздрава России</t>
  </si>
  <si>
    <t>0255002773</t>
  </si>
  <si>
    <t>28829266</t>
  </si>
  <si>
    <t>ФКП "АВАНГАРД"</t>
  </si>
  <si>
    <t>0268005588</t>
  </si>
  <si>
    <t>25-11-2014 00:00:00</t>
  </si>
  <si>
    <t>26922298</t>
  </si>
  <si>
    <t>Федеральное государственное бюджетное учреждение санаторий "Шафраново" Министерства здравоохранения Российской Федерации</t>
  </si>
  <si>
    <t>0202000395</t>
  </si>
  <si>
    <t>26851361</t>
  </si>
  <si>
    <t>Филиал "Екатеринбургский" Акционерного общества "Славянка", г. Екатеринбург</t>
  </si>
  <si>
    <t>667143001</t>
  </si>
  <si>
    <t>31218722</t>
  </si>
  <si>
    <t>Филиал ПАО АНК «Башнефть» «Башнефть-Уфанефтехим»</t>
  </si>
  <si>
    <t>027743004</t>
  </si>
  <si>
    <t>12-11-2018 00:00:00</t>
  </si>
  <si>
    <t>30914574</t>
  </si>
  <si>
    <t>Филиал ФГБУ "ЦЖКУ" МИНОБОРОНЫ РОССИИ (по ЦВО)</t>
  </si>
  <si>
    <t>7729314745</t>
  </si>
  <si>
    <t>667043001</t>
  </si>
  <si>
    <t>27300211</t>
  </si>
  <si>
    <t>Чишминский сахарный завод</t>
  </si>
  <si>
    <t>0250005763</t>
  </si>
  <si>
    <t>26360992</t>
  </si>
  <si>
    <t>Южно-Уральская дирекция по тепловодоснабжению - структурное подразделение Центральной дирекции по тепловодоснабжению - филиала ОАО "РЖД"</t>
  </si>
  <si>
    <t>744945004</t>
  </si>
  <si>
    <t>23-09-2003 00:00:00</t>
  </si>
  <si>
    <t>31041644</t>
  </si>
  <si>
    <t>индивидуальный предприниматель Рамазанов Флюр Фатыхович  (ИП Рамазанов)</t>
  </si>
  <si>
    <t>021203462830</t>
  </si>
  <si>
    <t>VO</t>
  </si>
  <si>
    <t>26.04.2019</t>
  </si>
  <si>
    <t>2337/2019</t>
  </si>
  <si>
    <t>О</t>
  </si>
  <si>
    <t>Город Октябрьский, Город Октябрьский (80735000);</t>
  </si>
  <si>
    <t>тариф на водоотведение</t>
  </si>
  <si>
    <t>452600,Республика Башкортостан, г.Октябрьский, ул.Кувыкина,23</t>
  </si>
  <si>
    <t>Имангулов Айдар Адгамович</t>
  </si>
  <si>
    <t>myp_ovk@mail.ru</t>
  </si>
  <si>
    <t>Гарасюта С. С.</t>
  </si>
  <si>
    <t>(34767)5-24-77</t>
  </si>
  <si>
    <t>Начальник ПЭО</t>
  </si>
  <si>
    <t>www.okvk-rb.ru</t>
  </si>
  <si>
    <t>31.12.2020</t>
  </si>
  <si>
    <t>https://portal.eias.ru/Portal/DownloadPage.aspx?type=12&amp;guid=e5e90dfa-cc1d-4ce9-b0c9-831c15cea34d</t>
  </si>
  <si>
    <t>01.01.2021</t>
  </si>
  <si>
    <t>31.12.2021</t>
  </si>
  <si>
    <t>31.12.2022</t>
  </si>
  <si>
    <t>01.01.2022</t>
  </si>
  <si>
    <t>01.01.2023</t>
  </si>
  <si>
    <t>,,,,</t>
  </si>
  <si>
    <t>https://portal.eias.ru/Portal/DownloadPage.aspx?type=12&amp;guid=61f2e273-9ddf-4e37-b0ac-ce648e843f16</t>
  </si>
  <si>
    <t>https://portal.eias.ru/Portal/DownloadPage.aspx?type=12&amp;guid=8ca7411f-7448-44bc-b846-b9e5f3640d4f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</si>
</sst>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  <font>
      <sz val="1"/>
      <color indexed="10"/>
      <name val="Tahoma"/>
      <family val="2"/>
      <charset val="204"/>
    </font>
    <font>
      <sz val="1"/>
      <color indexed="1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2">
    <xf numFmtId="49" fontId="0" fillId="0" borderId="0" applyBorder="0">
      <alignment vertical="top"/>
    </xf>
    <xf numFmtId="0" fontId="2" fillId="0" borderId="0"/>
    <xf numFmtId="166" fontId="2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164" fontId="3" fillId="0" borderId="0" applyFont="0" applyFill="0" applyBorder="0" applyAlignment="0" applyProtection="0"/>
    <xf numFmtId="168" fontId="5" fillId="2" borderId="0">
      <protection locked="0"/>
    </xf>
    <xf numFmtId="0" fontId="14" fillId="0" borderId="0" applyFill="0" applyBorder="0" applyProtection="0">
      <alignment vertical="center"/>
    </xf>
    <xf numFmtId="165" fontId="5" fillId="2" borderId="0">
      <protection locked="0"/>
    </xf>
    <xf numFmtId="169" fontId="5" fillId="2" borderId="0"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7" fillId="3" borderId="1" applyNumberFormat="0" applyAlignment="0"/>
    <xf numFmtId="0" fontId="1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4" fillId="0" borderId="0" applyFill="0" applyBorder="0" applyProtection="0">
      <alignment vertical="center"/>
    </xf>
    <xf numFmtId="0" fontId="14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2" fillId="5" borderId="1" applyNumberFormat="0" applyAlignment="0" applyProtection="0"/>
    <xf numFmtId="0" fontId="69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2" borderId="4" applyBorder="0">
      <alignment horizontal="right"/>
    </xf>
    <xf numFmtId="49" fontId="5" fillId="0" borderId="0" applyBorder="0">
      <alignment vertical="top"/>
    </xf>
    <xf numFmtId="0" fontId="21" fillId="0" borderId="0"/>
    <xf numFmtId="0" fontId="70" fillId="0" borderId="0"/>
    <xf numFmtId="0" fontId="71" fillId="0" borderId="0"/>
    <xf numFmtId="0" fontId="1" fillId="0" borderId="0"/>
    <xf numFmtId="0" fontId="37" fillId="6" borderId="0" applyNumberFormat="0" applyBorder="0" applyAlignment="0">
      <alignment horizontal="left" vertical="center"/>
    </xf>
    <xf numFmtId="49" fontId="5" fillId="0" borderId="0" applyBorder="0">
      <alignment vertical="top"/>
    </xf>
    <xf numFmtId="49" fontId="37" fillId="0" borderId="0" applyBorder="0">
      <alignment vertical="top"/>
    </xf>
    <xf numFmtId="49" fontId="5" fillId="6" borderId="0" applyBorder="0">
      <alignment vertical="top"/>
    </xf>
    <xf numFmtId="49" fontId="34" fillId="7" borderId="0" applyBorder="0">
      <alignment vertical="top"/>
    </xf>
    <xf numFmtId="0" fontId="1" fillId="0" borderId="0"/>
    <xf numFmtId="49" fontId="5" fillId="0" borderId="0" applyBorder="0">
      <alignment vertical="top"/>
    </xf>
    <xf numFmtId="0" fontId="21" fillId="0" borderId="0"/>
    <xf numFmtId="49" fontId="5" fillId="0" borderId="0" applyBorder="0">
      <alignment vertical="top"/>
    </xf>
    <xf numFmtId="0" fontId="21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1" fillId="0" borderId="0"/>
    <xf numFmtId="0" fontId="87" fillId="0" borderId="0" applyNumberFormat="0" applyFill="0" applyBorder="0" applyAlignment="0" applyProtection="0"/>
    <xf numFmtId="0" fontId="88" fillId="0" borderId="45" applyNumberFormat="0" applyFill="0" applyAlignment="0" applyProtection="0"/>
    <xf numFmtId="0" fontId="89" fillId="0" borderId="46" applyNumberFormat="0" applyFill="0" applyAlignment="0" applyProtection="0"/>
    <xf numFmtId="0" fontId="90" fillId="0" borderId="47" applyNumberFormat="0" applyFill="0" applyAlignment="0" applyProtection="0"/>
    <xf numFmtId="0" fontId="90" fillId="0" borderId="0" applyNumberFormat="0" applyFill="0" applyBorder="0" applyAlignment="0" applyProtection="0"/>
    <xf numFmtId="0" fontId="91" fillId="15" borderId="0" applyNumberFormat="0" applyBorder="0" applyAlignment="0" applyProtection="0"/>
    <xf numFmtId="0" fontId="92" fillId="16" borderId="0" applyNumberFormat="0" applyBorder="0" applyAlignment="0" applyProtection="0"/>
    <xf numFmtId="0" fontId="93" fillId="17" borderId="0" applyNumberFormat="0" applyBorder="0" applyAlignment="0" applyProtection="0"/>
    <xf numFmtId="0" fontId="94" fillId="18" borderId="48" applyNumberFormat="0" applyAlignment="0" applyProtection="0"/>
    <xf numFmtId="0" fontId="95" fillId="18" borderId="49" applyNumberFormat="0" applyAlignment="0" applyProtection="0"/>
    <xf numFmtId="0" fontId="96" fillId="0" borderId="50" applyNumberFormat="0" applyFill="0" applyAlignment="0" applyProtection="0"/>
    <xf numFmtId="0" fontId="97" fillId="19" borderId="51" applyNumberFormat="0" applyAlignment="0" applyProtection="0"/>
    <xf numFmtId="0" fontId="98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99" fillId="0" borderId="0" applyNumberFormat="0" applyFill="0" applyBorder="0" applyAlignment="0" applyProtection="0"/>
    <xf numFmtId="0" fontId="100" fillId="0" borderId="53" applyNumberFormat="0" applyFill="0" applyAlignment="0" applyProtection="0"/>
    <xf numFmtId="0" fontId="101" fillId="21" borderId="0" applyNumberFormat="0" applyBorder="0" applyAlignment="0" applyProtection="0"/>
    <xf numFmtId="0" fontId="70" fillId="22" borderId="0" applyNumberFormat="0" applyBorder="0" applyAlignment="0" applyProtection="0"/>
    <xf numFmtId="0" fontId="70" fillId="23" borderId="0" applyNumberFormat="0" applyBorder="0" applyAlignment="0" applyProtection="0"/>
    <xf numFmtId="0" fontId="101" fillId="24" borderId="0" applyNumberFormat="0" applyBorder="0" applyAlignment="0" applyProtection="0"/>
    <xf numFmtId="0" fontId="101" fillId="25" borderId="0" applyNumberFormat="0" applyBorder="0" applyAlignment="0" applyProtection="0"/>
    <xf numFmtId="0" fontId="70" fillId="26" borderId="0" applyNumberFormat="0" applyBorder="0" applyAlignment="0" applyProtection="0"/>
    <xf numFmtId="0" fontId="70" fillId="27" borderId="0" applyNumberFormat="0" applyBorder="0" applyAlignment="0" applyProtection="0"/>
    <xf numFmtId="0" fontId="101" fillId="28" borderId="0" applyNumberFormat="0" applyBorder="0" applyAlignment="0" applyProtection="0"/>
    <xf numFmtId="0" fontId="101" fillId="29" borderId="0" applyNumberFormat="0" applyBorder="0" applyAlignment="0" applyProtection="0"/>
    <xf numFmtId="0" fontId="70" fillId="30" borderId="0" applyNumberFormat="0" applyBorder="0" applyAlignment="0" applyProtection="0"/>
    <xf numFmtId="0" fontId="70" fillId="31" borderId="0" applyNumberFormat="0" applyBorder="0" applyAlignment="0" applyProtection="0"/>
    <xf numFmtId="0" fontId="101" fillId="32" borderId="0" applyNumberFormat="0" applyBorder="0" applyAlignment="0" applyProtection="0"/>
    <xf numFmtId="0" fontId="101" fillId="33" borderId="0" applyNumberFormat="0" applyBorder="0" applyAlignment="0" applyProtection="0"/>
    <xf numFmtId="0" fontId="70" fillId="34" borderId="0" applyNumberFormat="0" applyBorder="0" applyAlignment="0" applyProtection="0"/>
    <xf numFmtId="0" fontId="70" fillId="35" borderId="0" applyNumberFormat="0" applyBorder="0" applyAlignment="0" applyProtection="0"/>
    <xf numFmtId="0" fontId="101" fillId="36" borderId="0" applyNumberFormat="0" applyBorder="0" applyAlignment="0" applyProtection="0"/>
    <xf numFmtId="0" fontId="101" fillId="37" borderId="0" applyNumberFormat="0" applyBorder="0" applyAlignment="0" applyProtection="0"/>
    <xf numFmtId="0" fontId="70" fillId="38" borderId="0" applyNumberFormat="0" applyBorder="0" applyAlignment="0" applyProtection="0"/>
    <xf numFmtId="0" fontId="70" fillId="39" borderId="0" applyNumberFormat="0" applyBorder="0" applyAlignment="0" applyProtection="0"/>
    <xf numFmtId="0" fontId="101" fillId="40" borderId="0" applyNumberFormat="0" applyBorder="0" applyAlignment="0" applyProtection="0"/>
    <xf numFmtId="0" fontId="101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3" borderId="0" applyNumberFormat="0" applyBorder="0" applyAlignment="0" applyProtection="0"/>
    <xf numFmtId="0" fontId="101" fillId="44" borderId="0" applyNumberFormat="0" applyBorder="0" applyAlignment="0" applyProtection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42" fontId="37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909">
    <xf numFmtId="49" fontId="0" fillId="0" borderId="0" xfId="0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51" applyFont="1" applyAlignment="1" applyProtection="1">
      <alignment vertical="center" wrapText="1"/>
    </xf>
    <xf numFmtId="49" fontId="10" fillId="0" borderId="0" xfId="51" applyFont="1" applyAlignment="1" applyProtection="1">
      <alignment vertical="center"/>
    </xf>
    <xf numFmtId="0" fontId="10" fillId="0" borderId="0" xfId="50" applyFont="1" applyAlignment="1" applyProtection="1">
      <alignment horizontal="center" vertical="center" wrapText="1"/>
    </xf>
    <xf numFmtId="0" fontId="5" fillId="0" borderId="0" xfId="50" applyFont="1" applyAlignment="1" applyProtection="1">
      <alignment vertical="center" wrapText="1"/>
    </xf>
    <xf numFmtId="0" fontId="5" fillId="0" borderId="0" xfId="50" applyFont="1" applyAlignment="1" applyProtection="1">
      <alignment horizontal="left" vertical="center" wrapText="1"/>
    </xf>
    <xf numFmtId="0" fontId="5" fillId="0" borderId="0" xfId="50" applyFont="1" applyProtection="1"/>
    <xf numFmtId="0" fontId="5" fillId="7" borderId="0" xfId="50" applyFont="1" applyFill="1" applyBorder="1" applyProtection="1"/>
    <xf numFmtId="0" fontId="24" fillId="0" borderId="0" xfId="50" applyFont="1"/>
    <xf numFmtId="49" fontId="5" fillId="0" borderId="0" xfId="46" applyFont="1" applyProtection="1">
      <alignment vertical="top"/>
    </xf>
    <xf numFmtId="49" fontId="5" fillId="0" borderId="0" xfId="46" applyProtection="1">
      <alignment vertical="top"/>
    </xf>
    <xf numFmtId="0" fontId="10" fillId="0" borderId="0" xfId="53" applyFont="1" applyAlignment="1" applyProtection="1">
      <alignment vertical="center" wrapTex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horizontal="center"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10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Font="1" applyFill="1" applyBorder="1" applyAlignment="1" applyProtection="1">
      <alignment horizontal="center" vertical="center" wrapText="1"/>
    </xf>
    <xf numFmtId="0" fontId="22" fillId="0" borderId="0" xfId="53" applyFont="1" applyAlignment="1" applyProtection="1">
      <alignment horizontal="center" vertical="center" wrapText="1"/>
    </xf>
    <xf numFmtId="0" fontId="26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vertical="center"/>
    </xf>
    <xf numFmtId="49" fontId="5" fillId="7" borderId="0" xfId="53" applyNumberFormat="1" applyFont="1" applyFill="1" applyBorder="1" applyAlignment="1" applyProtection="1">
      <alignment horizontal="right" vertical="center" wrapText="1" indent="1"/>
    </xf>
    <xf numFmtId="49" fontId="25" fillId="7" borderId="0" xfId="53" applyNumberFormat="1" applyFont="1" applyFill="1" applyBorder="1" applyAlignment="1" applyProtection="1">
      <alignment horizontal="center" vertical="center" wrapText="1"/>
    </xf>
    <xf numFmtId="49" fontId="5" fillId="9" borderId="5" xfId="53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5" fillId="0" borderId="0" xfId="55" applyFont="1" applyFill="1" applyAlignment="1" applyProtection="1">
      <alignment vertical="center" wrapText="1"/>
    </xf>
    <xf numFmtId="0" fontId="5" fillId="7" borderId="0" xfId="55" applyFont="1" applyFill="1" applyBorder="1" applyAlignment="1" applyProtection="1">
      <alignment vertical="center" wrapText="1"/>
    </xf>
    <xf numFmtId="0" fontId="5" fillId="7" borderId="0" xfId="55" applyFont="1" applyFill="1" applyBorder="1" applyAlignment="1" applyProtection="1">
      <alignment horizontal="right" vertical="center" wrapText="1"/>
    </xf>
    <xf numFmtId="0" fontId="21" fillId="0" borderId="0" xfId="49" applyProtection="1"/>
    <xf numFmtId="0" fontId="22" fillId="0" borderId="0" xfId="53" applyNumberFormat="1" applyFont="1" applyFill="1" applyBorder="1" applyAlignment="1" applyProtection="1">
      <alignment horizontal="center" vertical="top" wrapText="1"/>
    </xf>
    <xf numFmtId="0" fontId="0" fillId="7" borderId="0" xfId="53" applyFont="1" applyFill="1" applyBorder="1" applyAlignment="1" applyProtection="1">
      <alignment horizontal="center" vertical="center" wrapText="1"/>
    </xf>
    <xf numFmtId="49" fontId="0" fillId="7" borderId="0" xfId="53" applyNumberFormat="1" applyFont="1" applyFill="1" applyBorder="1" applyAlignment="1" applyProtection="1">
      <alignment horizontal="right" vertical="center" wrapText="1" indent="1"/>
    </xf>
    <xf numFmtId="49" fontId="29" fillId="7" borderId="0" xfId="33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5" fillId="0" borderId="5" xfId="52" applyFont="1" applyFill="1" applyBorder="1" applyAlignment="1" applyProtection="1">
      <alignment vertical="center" wrapText="1"/>
    </xf>
    <xf numFmtId="0" fontId="0" fillId="0" borderId="5" xfId="52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55" applyFont="1" applyFill="1" applyBorder="1" applyAlignment="1" applyProtection="1">
      <alignment horizontal="center" vertical="center" wrapText="1"/>
    </xf>
    <xf numFmtId="0" fontId="33" fillId="7" borderId="0" xfId="50" applyFont="1" applyFill="1" applyBorder="1" applyAlignment="1" applyProtection="1">
      <alignment horizontal="center"/>
    </xf>
    <xf numFmtId="0" fontId="33" fillId="0" borderId="0" xfId="50" applyFont="1" applyAlignment="1" applyProtection="1">
      <alignment horizontal="center" vertical="center"/>
    </xf>
    <xf numFmtId="0" fontId="33" fillId="7" borderId="0" xfId="50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53" applyNumberFormat="1" applyFont="1" applyFill="1" applyBorder="1" applyAlignment="1" applyProtection="1">
      <alignment horizontal="right" vertical="center" wrapText="1" indent="1"/>
    </xf>
    <xf numFmtId="0" fontId="0" fillId="0" borderId="6" xfId="36" applyFont="1" applyBorder="1" applyAlignment="1" applyProtection="1">
      <alignment horizontal="justify" vertical="top" wrapText="1"/>
    </xf>
    <xf numFmtId="0" fontId="1" fillId="0" borderId="0" xfId="39" applyProtection="1"/>
    <xf numFmtId="0" fontId="45" fillId="0" borderId="0" xfId="53" applyFont="1" applyAlignment="1" applyProtection="1">
      <alignment horizontal="center" vertical="center" wrapText="1"/>
    </xf>
    <xf numFmtId="49" fontId="23" fillId="7" borderId="7" xfId="43" applyFont="1" applyFill="1" applyBorder="1" applyAlignment="1" applyProtection="1">
      <alignment vertical="center" wrapText="1"/>
    </xf>
    <xf numFmtId="49" fontId="19" fillId="7" borderId="8" xfId="43" applyFont="1" applyFill="1" applyBorder="1" applyAlignment="1">
      <alignment horizontal="left" vertical="center" wrapText="1"/>
    </xf>
    <xf numFmtId="49" fontId="19" fillId="7" borderId="9" xfId="43" applyFont="1" applyFill="1" applyBorder="1" applyAlignment="1">
      <alignment horizontal="left" vertical="center" wrapText="1"/>
    </xf>
    <xf numFmtId="49" fontId="23" fillId="7" borderId="10" xfId="43" applyFont="1" applyFill="1" applyBorder="1" applyAlignment="1" applyProtection="1">
      <alignment vertical="center" wrapText="1"/>
    </xf>
    <xf numFmtId="49" fontId="13" fillId="7" borderId="0" xfId="43" applyFont="1" applyFill="1" applyBorder="1" applyAlignment="1">
      <alignment wrapText="1"/>
    </xf>
    <xf numFmtId="49" fontId="13" fillId="7" borderId="11" xfId="43" applyFont="1" applyFill="1" applyBorder="1" applyAlignment="1">
      <alignment wrapText="1"/>
    </xf>
    <xf numFmtId="49" fontId="11" fillId="7" borderId="0" xfId="31" applyNumberFormat="1" applyFont="1" applyFill="1" applyBorder="1" applyAlignment="1" applyProtection="1">
      <alignment horizontal="left" wrapText="1"/>
    </xf>
    <xf numFmtId="49" fontId="11" fillId="7" borderId="0" xfId="31" applyNumberFormat="1" applyFont="1" applyFill="1" applyBorder="1" applyAlignment="1" applyProtection="1">
      <alignment wrapText="1"/>
    </xf>
    <xf numFmtId="49" fontId="13" fillId="7" borderId="0" xfId="43" applyFont="1" applyFill="1" applyBorder="1" applyAlignment="1">
      <alignment horizontal="right" wrapText="1"/>
    </xf>
    <xf numFmtId="49" fontId="19" fillId="7" borderId="0" xfId="43" applyFont="1" applyFill="1" applyBorder="1" applyAlignment="1">
      <alignment horizontal="left" vertical="center" wrapText="1"/>
    </xf>
    <xf numFmtId="49" fontId="19" fillId="7" borderId="11" xfId="43" applyFont="1" applyFill="1" applyBorder="1" applyAlignment="1">
      <alignment horizontal="left" vertical="center" wrapText="1"/>
    </xf>
    <xf numFmtId="49" fontId="13" fillId="0" borderId="0" xfId="43" applyFont="1" applyFill="1" applyBorder="1" applyAlignment="1" applyProtection="1">
      <alignment wrapText="1"/>
    </xf>
    <xf numFmtId="0" fontId="17" fillId="0" borderId="0" xfId="22" applyFont="1" applyFill="1" applyBorder="1" applyAlignment="1" applyProtection="1">
      <alignment horizontal="left" vertical="top" wrapText="1"/>
    </xf>
    <xf numFmtId="49" fontId="13" fillId="0" borderId="0" xfId="43" applyFont="1" applyFill="1" applyBorder="1" applyAlignment="1" applyProtection="1">
      <alignment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49" fontId="34" fillId="8" borderId="6" xfId="40" applyNumberFormat="1" applyFont="1" applyFill="1" applyBorder="1" applyAlignment="1" applyProtection="1">
      <alignment horizontal="center" vertical="center" wrapText="1"/>
    </xf>
    <xf numFmtId="49" fontId="34" fillId="2" borderId="6" xfId="40" applyNumberFormat="1" applyFont="1" applyFill="1" applyBorder="1" applyAlignment="1" applyProtection="1">
      <alignment horizontal="center" vertical="center" wrapText="1"/>
    </xf>
    <xf numFmtId="49" fontId="23" fillId="7" borderId="10" xfId="43" applyFont="1" applyFill="1" applyBorder="1" applyAlignment="1" applyProtection="1">
      <alignment horizontal="center" vertical="center" wrapText="1"/>
    </xf>
    <xf numFmtId="49" fontId="34" fillId="11" borderId="6" xfId="40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43" applyNumberFormat="1" applyFont="1" applyFill="1" applyBorder="1" applyAlignment="1">
      <alignment horizontal="justify" vertical="center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0" borderId="0" xfId="0" applyNumberFormat="1" applyFont="1" applyProtection="1">
      <alignment vertical="top"/>
    </xf>
    <xf numFmtId="0" fontId="7" fillId="7" borderId="0" xfId="55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55" applyFont="1" applyFill="1" applyBorder="1" applyAlignment="1" applyProtection="1">
      <alignment vertical="center" wrapText="1"/>
    </xf>
    <xf numFmtId="0" fontId="32" fillId="0" borderId="0" xfId="55" applyFont="1" applyFill="1" applyAlignment="1" applyProtection="1">
      <alignment vertical="center" wrapText="1"/>
    </xf>
    <xf numFmtId="0" fontId="45" fillId="0" borderId="0" xfId="55" applyFont="1" applyFill="1" applyAlignment="1" applyProtection="1">
      <alignment vertical="center" wrapText="1"/>
    </xf>
    <xf numFmtId="0" fontId="0" fillId="0" borderId="0" xfId="55" applyFont="1" applyFill="1" applyAlignment="1" applyProtection="1">
      <alignment vertical="center" wrapText="1"/>
    </xf>
    <xf numFmtId="0" fontId="45" fillId="0" borderId="0" xfId="53" applyFont="1" applyFill="1" applyAlignment="1" applyProtection="1">
      <alignment horizontal="left" vertical="center" wrapText="1"/>
    </xf>
    <xf numFmtId="0" fontId="45" fillId="0" borderId="0" xfId="53" applyFont="1" applyFill="1" applyBorder="1" applyAlignment="1" applyProtection="1">
      <alignment horizontal="left" vertical="center" wrapText="1"/>
    </xf>
    <xf numFmtId="49" fontId="45" fillId="0" borderId="0" xfId="53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0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5" fillId="0" borderId="0" xfId="55" applyNumberFormat="1" applyFont="1" applyFill="1" applyAlignment="1" applyProtection="1">
      <alignment vertical="center" wrapText="1"/>
    </xf>
    <xf numFmtId="49" fontId="5" fillId="0" borderId="0" xfId="0" applyNumberFormat="1" applyFont="1">
      <alignment vertical="top"/>
    </xf>
    <xf numFmtId="0" fontId="45" fillId="0" borderId="0" xfId="55" applyFont="1" applyFill="1" applyAlignment="1" applyProtection="1">
      <alignment horizontal="center" vertical="center" wrapText="1"/>
    </xf>
    <xf numFmtId="0" fontId="7" fillId="10" borderId="12" xfId="54" applyFont="1" applyFill="1" applyBorder="1" applyAlignment="1" applyProtection="1">
      <alignment horizontal="center" vertical="center" wrapText="1"/>
    </xf>
    <xf numFmtId="0" fontId="5" fillId="0" borderId="5" xfId="54" applyFont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vertical="center" wrapText="1"/>
    </xf>
    <xf numFmtId="0" fontId="0" fillId="0" borderId="0" xfId="0" applyNumberFormat="1" applyAlignment="1">
      <alignment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0" fillId="12" borderId="5" xfId="45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center" vertical="center" wrapText="1"/>
    </xf>
    <xf numFmtId="4" fontId="5" fillId="7" borderId="5" xfId="30" applyNumberFormat="1" applyFont="1" applyFill="1" applyBorder="1" applyAlignment="1" applyProtection="1">
      <alignment horizontal="right" vertical="center" wrapText="1"/>
    </xf>
    <xf numFmtId="49" fontId="5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5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3" applyFont="1" applyFill="1" applyBorder="1" applyAlignment="1" applyProtection="1">
      <alignment horizontal="center" vertical="center" wrapText="1"/>
    </xf>
    <xf numFmtId="0" fontId="5" fillId="13" borderId="13" xfId="55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5" fillId="0" borderId="5" xfId="50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5" fillId="11" borderId="16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5" fillId="7" borderId="5" xfId="50" applyFont="1" applyFill="1" applyBorder="1" applyAlignment="1" applyProtection="1">
      <alignment horizontal="center" vertical="center"/>
    </xf>
    <xf numFmtId="49" fontId="5" fillId="2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55" applyFont="1" applyFill="1" applyAlignment="1" applyProtection="1">
      <alignment vertical="center" wrapText="1"/>
    </xf>
    <xf numFmtId="0" fontId="41" fillId="0" borderId="0" xfId="55" applyFont="1" applyFill="1" applyAlignment="1" applyProtection="1">
      <alignment vertical="center" wrapText="1"/>
    </xf>
    <xf numFmtId="49" fontId="5" fillId="0" borderId="0" xfId="41">
      <alignment vertical="top"/>
    </xf>
    <xf numFmtId="49" fontId="10" fillId="0" borderId="0" xfId="41" applyFont="1" applyBorder="1" applyProtection="1">
      <alignment vertical="top"/>
    </xf>
    <xf numFmtId="49" fontId="5" fillId="0" borderId="0" xfId="41" applyFont="1" applyBorder="1" applyProtection="1">
      <alignment vertical="top"/>
    </xf>
    <xf numFmtId="49" fontId="33" fillId="0" borderId="0" xfId="41" applyFont="1" applyBorder="1" applyAlignment="1" applyProtection="1">
      <alignment horizontal="center" vertical="center"/>
    </xf>
    <xf numFmtId="49" fontId="5" fillId="0" borderId="0" xfId="41" applyBorder="1" applyProtection="1">
      <alignment vertical="top"/>
    </xf>
    <xf numFmtId="0" fontId="5" fillId="7" borderId="0" xfId="41" applyNumberFormat="1" applyFont="1" applyFill="1" applyBorder="1" applyAlignment="1" applyProtection="1"/>
    <xf numFmtId="0" fontId="42" fillId="7" borderId="0" xfId="41" applyNumberFormat="1" applyFont="1" applyFill="1" applyBorder="1" applyAlignment="1" applyProtection="1">
      <alignment horizontal="center" vertical="center" wrapText="1"/>
    </xf>
    <xf numFmtId="0" fontId="10" fillId="7" borderId="0" xfId="41" applyNumberFormat="1" applyFont="1" applyFill="1" applyBorder="1" applyAlignment="1" applyProtection="1"/>
    <xf numFmtId="49" fontId="5" fillId="0" borderId="0" xfId="41" applyFont="1">
      <alignment vertical="top"/>
    </xf>
    <xf numFmtId="49" fontId="33" fillId="0" borderId="0" xfId="41" applyFont="1" applyAlignment="1">
      <alignment horizontal="center" vertical="center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5" xfId="48" applyNumberFormat="1" applyFont="1" applyFill="1" applyBorder="1" applyAlignment="1" applyProtection="1">
      <alignment horizontal="center" vertical="center" wrapText="1"/>
    </xf>
    <xf numFmtId="49" fontId="43" fillId="13" borderId="15" xfId="41" applyFont="1" applyFill="1" applyBorder="1" applyAlignment="1" applyProtection="1">
      <alignment horizontal="center" vertical="top"/>
    </xf>
    <xf numFmtId="49" fontId="40" fillId="13" borderId="15" xfId="41" applyFont="1" applyFill="1" applyBorder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2" applyFont="1" applyFill="1" applyBorder="1" applyAlignment="1" applyProtection="1">
      <alignment vertical="center" wrapText="1"/>
    </xf>
    <xf numFmtId="0" fontId="37" fillId="0" borderId="13" xfId="52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5" fillId="0" borderId="5" xfId="0" applyNumberFormat="1" applyFont="1" applyBorder="1" applyProtection="1">
      <alignment vertical="top"/>
    </xf>
    <xf numFmtId="0" fontId="37" fillId="0" borderId="0" xfId="52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54" applyFont="1" applyBorder="1" applyAlignment="1" applyProtection="1">
      <alignment horizontal="left" vertical="center"/>
    </xf>
    <xf numFmtId="0" fontId="7" fillId="10" borderId="0" xfId="55" applyFont="1" applyFill="1" applyAlignment="1" applyProtection="1">
      <alignment horizontal="center" vertical="center" wrapText="1"/>
    </xf>
    <xf numFmtId="0" fontId="37" fillId="0" borderId="14" xfId="52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5" fillId="13" borderId="17" xfId="54" applyNumberFormat="1" applyFont="1" applyFill="1" applyBorder="1" applyAlignment="1" applyProtection="1">
      <alignment horizontal="center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1"/>
    </xf>
    <xf numFmtId="0" fontId="5" fillId="7" borderId="5" xfId="55" applyNumberFormat="1" applyFont="1" applyFill="1" applyBorder="1" applyAlignment="1" applyProtection="1">
      <alignment horizontal="left" vertical="center" wrapText="1" indent="2"/>
    </xf>
    <xf numFmtId="0" fontId="5" fillId="7" borderId="5" xfId="55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47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5" fillId="7" borderId="13" xfId="55" applyNumberFormat="1" applyFont="1" applyFill="1" applyBorder="1" applyAlignment="1" applyProtection="1">
      <alignment horizontal="left" vertical="center" wrapText="1" indent="3"/>
    </xf>
    <xf numFmtId="49" fontId="5" fillId="7" borderId="5" xfId="55" applyNumberFormat="1" applyFont="1" applyFill="1" applyBorder="1" applyAlignment="1" applyProtection="1">
      <alignment horizontal="left" vertical="center" wrapText="1"/>
    </xf>
    <xf numFmtId="49" fontId="5" fillId="13" borderId="5" xfId="55" applyNumberFormat="1" applyFont="1" applyFill="1" applyBorder="1" applyAlignment="1" applyProtection="1">
      <alignment horizontal="lef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 indent="4"/>
    </xf>
    <xf numFmtId="0" fontId="5" fillId="7" borderId="5" xfId="55" applyNumberFormat="1" applyFont="1" applyFill="1" applyBorder="1" applyAlignment="1" applyProtection="1">
      <alignment horizontal="left" vertical="center" wrapText="1" indent="5"/>
    </xf>
    <xf numFmtId="0" fontId="5" fillId="9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5" fillId="0" borderId="0" xfId="55" applyFont="1" applyFill="1" applyAlignment="1" applyProtection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5" fillId="0" borderId="0" xfId="0" applyFont="1">
      <alignment vertical="top"/>
    </xf>
    <xf numFmtId="0" fontId="41" fillId="7" borderId="0" xfId="55" applyFont="1" applyFill="1" applyBorder="1" applyAlignment="1" applyProtection="1">
      <alignment horizontal="center" vertical="center" wrapText="1"/>
    </xf>
    <xf numFmtId="49" fontId="5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5" fillId="0" borderId="5" xfId="55" applyFont="1" applyFill="1" applyBorder="1" applyAlignment="1" applyProtection="1">
      <alignment vertical="center" wrapText="1"/>
    </xf>
    <xf numFmtId="49" fontId="5" fillId="13" borderId="14" xfId="54" applyNumberFormat="1" applyFont="1" applyFill="1" applyBorder="1" applyAlignment="1" applyProtection="1">
      <alignment horizontal="center" vertical="center" wrapText="1"/>
    </xf>
    <xf numFmtId="49" fontId="5" fillId="13" borderId="18" xfId="54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vertical="center" wrapText="1"/>
      <protection locked="0"/>
    </xf>
    <xf numFmtId="0" fontId="5" fillId="0" borderId="14" xfId="52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center" wrapText="1" indent="4"/>
    </xf>
    <xf numFmtId="4" fontId="5" fillId="0" borderId="5" xfId="30" applyNumberFormat="1" applyFont="1" applyFill="1" applyBorder="1" applyAlignment="1" applyProtection="1">
      <alignment horizontal="right" vertical="center" wrapText="1"/>
    </xf>
    <xf numFmtId="0" fontId="18" fillId="10" borderId="0" xfId="55" applyFont="1" applyFill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left" vertical="center" wrapText="1"/>
    </xf>
    <xf numFmtId="49" fontId="5" fillId="9" borderId="5" xfId="55" applyNumberFormat="1" applyFont="1" applyFill="1" applyBorder="1" applyAlignment="1" applyProtection="1">
      <alignment horizontal="left" vertical="center" wrapText="1" indent="7"/>
      <protection locked="0"/>
    </xf>
    <xf numFmtId="49" fontId="5" fillId="13" borderId="19" xfId="55" applyNumberFormat="1" applyFont="1" applyFill="1" applyBorder="1" applyAlignment="1" applyProtection="1">
      <alignment horizontal="left" vertical="center" wrapText="1"/>
    </xf>
    <xf numFmtId="49" fontId="37" fillId="13" borderId="15" xfId="54" applyNumberFormat="1" applyFont="1" applyFill="1" applyBorder="1" applyAlignment="1" applyProtection="1">
      <alignment horizontal="center" vertical="center" wrapText="1"/>
    </xf>
    <xf numFmtId="49" fontId="5" fillId="13" borderId="15" xfId="54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0" applyFont="1" applyBorder="1">
      <alignment vertical="top"/>
    </xf>
    <xf numFmtId="49" fontId="5" fillId="0" borderId="0" xfId="0" applyFont="1" applyBorder="1" applyAlignment="1">
      <alignment vertical="top"/>
    </xf>
    <xf numFmtId="0" fontId="5" fillId="0" borderId="20" xfId="55" applyFont="1" applyFill="1" applyBorder="1" applyAlignment="1" applyProtection="1">
      <alignment vertical="center" wrapText="1"/>
    </xf>
    <xf numFmtId="0" fontId="5" fillId="0" borderId="29" xfId="47" applyFont="1" applyFill="1" applyBorder="1" applyAlignment="1" applyProtection="1">
      <alignment vertical="center" wrapText="1"/>
    </xf>
    <xf numFmtId="0" fontId="5" fillId="0" borderId="29" xfId="55" applyNumberFormat="1" applyFont="1" applyFill="1" applyBorder="1" applyAlignment="1" applyProtection="1">
      <alignment horizontal="left" vertical="center" wrapText="1" indent="6"/>
    </xf>
    <xf numFmtId="0" fontId="0" fillId="0" borderId="0" xfId="53" applyFont="1" applyFill="1" applyBorder="1" applyAlignment="1" applyProtection="1">
      <alignment horizontal="center" vertical="center" wrapText="1"/>
    </xf>
    <xf numFmtId="49" fontId="5" fillId="0" borderId="0" xfId="53" applyNumberFormat="1" applyFont="1" applyFill="1" applyBorder="1" applyAlignment="1" applyProtection="1">
      <alignment horizontal="center" vertical="center" wrapText="1"/>
    </xf>
    <xf numFmtId="49" fontId="5" fillId="7" borderId="13" xfId="55" applyNumberFormat="1" applyFont="1" applyFill="1" applyBorder="1" applyAlignment="1" applyProtection="1">
      <alignment horizontal="left" vertical="center" wrapText="1"/>
    </xf>
    <xf numFmtId="0" fontId="5" fillId="0" borderId="30" xfId="47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5" fillId="0" borderId="0" xfId="47" applyFont="1" applyFill="1" applyBorder="1" applyAlignment="1" applyProtection="1">
      <alignment horizontal="right" vertical="center" wrapText="1"/>
    </xf>
    <xf numFmtId="49" fontId="5" fillId="0" borderId="0" xfId="54" applyNumberFormat="1" applyFont="1" applyFill="1" applyBorder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 wrapText="1"/>
    </xf>
    <xf numFmtId="49" fontId="0" fillId="0" borderId="0" xfId="55" applyNumberFormat="1" applyFont="1" applyFill="1" applyAlignment="1" applyProtection="1">
      <alignment vertical="center"/>
    </xf>
    <xf numFmtId="0" fontId="5" fillId="0" borderId="0" xfId="55" applyFont="1" applyFill="1" applyAlignment="1" applyProtection="1">
      <alignment horizontal="right" vertical="top" wrapText="1"/>
    </xf>
    <xf numFmtId="49" fontId="0" fillId="0" borderId="0" xfId="55" applyNumberFormat="1" applyFont="1" applyFill="1" applyAlignment="1" applyProtection="1">
      <alignment horizontal="left" vertical="top"/>
    </xf>
    <xf numFmtId="0" fontId="5" fillId="7" borderId="13" xfId="55" applyNumberFormat="1" applyFont="1" applyFill="1" applyBorder="1" applyAlignment="1" applyProtection="1">
      <alignment horizontal="left" vertical="center" wrapText="1" indent="1"/>
    </xf>
    <xf numFmtId="0" fontId="5" fillId="7" borderId="13" xfId="55" applyNumberFormat="1" applyFont="1" applyFill="1" applyBorder="1" applyAlignment="1" applyProtection="1">
      <alignment horizontal="left" vertical="center" wrapText="1" indent="2"/>
    </xf>
    <xf numFmtId="0" fontId="10" fillId="0" borderId="0" xfId="55" applyFont="1" applyFill="1" applyAlignment="1" applyProtection="1">
      <alignment horizontal="center" vertical="center" wrapText="1"/>
    </xf>
    <xf numFmtId="49" fontId="10" fillId="0" borderId="0" xfId="0" applyFont="1">
      <alignment vertical="top"/>
    </xf>
    <xf numFmtId="0" fontId="33" fillId="7" borderId="0" xfId="50" applyFont="1" applyFill="1" applyBorder="1" applyAlignment="1" applyProtection="1">
      <alignment horizontal="center" vertical="center" wrapTex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49" fontId="8" fillId="0" borderId="0" xfId="41" applyFont="1" applyBorder="1" applyAlignment="1" applyProtection="1">
      <alignment horizontal="right" vertical="top"/>
    </xf>
    <xf numFmtId="49" fontId="8" fillId="0" borderId="0" xfId="41" applyFont="1" applyAlignment="1">
      <alignment vertical="top"/>
    </xf>
    <xf numFmtId="0" fontId="5" fillId="7" borderId="0" xfId="55" applyNumberFormat="1" applyFont="1" applyFill="1" applyBorder="1" applyAlignment="1" applyProtection="1">
      <alignment horizontal="center" vertical="center" wrapText="1"/>
    </xf>
    <xf numFmtId="4" fontId="5" fillId="0" borderId="0" xfId="30" applyNumberFormat="1" applyFont="1" applyFill="1" applyBorder="1" applyAlignment="1" applyProtection="1">
      <alignment horizontal="right" vertical="center" wrapText="1"/>
    </xf>
    <xf numFmtId="0" fontId="5" fillId="0" borderId="0" xfId="55" applyNumberFormat="1" applyFont="1" applyFill="1" applyBorder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horizontal="left" vertical="center" wrapText="1"/>
    </xf>
    <xf numFmtId="49" fontId="5" fillId="0" borderId="0" xfId="35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7" fillId="0" borderId="0" xfId="32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2" applyFont="1" applyFill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 wrapText="1"/>
    </xf>
    <xf numFmtId="49" fontId="5" fillId="0" borderId="32" xfId="0" applyNumberFormat="1" applyFont="1" applyBorder="1" applyAlignment="1" applyProtection="1">
      <alignment vertical="top" wrapText="1"/>
    </xf>
    <xf numFmtId="49" fontId="5" fillId="0" borderId="30" xfId="0" applyNumberFormat="1" applyFont="1" applyBorder="1" applyProtection="1">
      <alignment vertical="top"/>
    </xf>
    <xf numFmtId="0" fontId="0" fillId="0" borderId="14" xfId="52" applyFont="1" applyFill="1" applyBorder="1" applyAlignment="1" applyProtection="1">
      <alignment vertical="center" wrapText="1"/>
    </xf>
    <xf numFmtId="49" fontId="5" fillId="0" borderId="30" xfId="0" applyNumberFormat="1" applyFont="1" applyBorder="1" applyAlignment="1" applyProtection="1">
      <alignment vertical="top"/>
    </xf>
    <xf numFmtId="0" fontId="1" fillId="0" borderId="0" xfId="39"/>
    <xf numFmtId="49" fontId="72" fillId="0" borderId="0" xfId="0" applyFont="1">
      <alignment vertical="top"/>
    </xf>
    <xf numFmtId="49" fontId="5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3" fillId="7" borderId="0" xfId="55" applyFont="1" applyFill="1" applyBorder="1" applyAlignment="1" applyProtection="1">
      <alignment vertical="center" wrapText="1"/>
    </xf>
    <xf numFmtId="0" fontId="7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0" borderId="0" xfId="47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5" fillId="0" borderId="0" xfId="41" applyProtection="1">
      <alignment vertical="top"/>
    </xf>
    <xf numFmtId="49" fontId="5" fillId="0" borderId="0" xfId="35" applyProtection="1">
      <alignment vertical="top"/>
    </xf>
    <xf numFmtId="49" fontId="5" fillId="0" borderId="5" xfId="50" applyNumberFormat="1" applyFont="1" applyFill="1" applyBorder="1" applyAlignment="1" applyProtection="1">
      <alignment horizontal="left" vertical="center" wrapText="1"/>
    </xf>
    <xf numFmtId="0" fontId="5" fillId="7" borderId="16" xfId="50" applyFont="1" applyFill="1" applyBorder="1" applyAlignment="1" applyProtection="1">
      <alignment horizontal="center" vertical="center"/>
    </xf>
    <xf numFmtId="49" fontId="5" fillId="13" borderId="15" xfId="55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54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5" fillId="0" borderId="5" xfId="30" applyNumberFormat="1" applyFont="1" applyFill="1" applyBorder="1" applyAlignment="1" applyProtection="1">
      <alignment vertical="center" wrapText="1"/>
    </xf>
    <xf numFmtId="49" fontId="5" fillId="0" borderId="5" xfId="55" applyNumberFormat="1" applyFont="1" applyFill="1" applyBorder="1" applyAlignment="1" applyProtection="1">
      <alignment horizontal="left" vertical="center" wrapText="1" indent="7"/>
    </xf>
    <xf numFmtId="0" fontId="5" fillId="0" borderId="15" xfId="55" applyNumberFormat="1" applyFont="1" applyFill="1" applyBorder="1" applyAlignment="1" applyProtection="1">
      <alignment vertical="center" wrapText="1"/>
    </xf>
    <xf numFmtId="0" fontId="5" fillId="0" borderId="14" xfId="55" applyNumberFormat="1" applyFont="1" applyFill="1" applyBorder="1" applyAlignment="1" applyProtection="1">
      <alignment vertical="center" wrapText="1"/>
    </xf>
    <xf numFmtId="0" fontId="5" fillId="0" borderId="0" xfId="55" applyNumberFormat="1" applyFont="1" applyFill="1" applyBorder="1" applyAlignment="1" applyProtection="1">
      <alignment horizontal="left" vertical="center" wrapText="1" indent="6"/>
    </xf>
    <xf numFmtId="0" fontId="5" fillId="0" borderId="5" xfId="55" applyNumberFormat="1" applyFont="1" applyFill="1" applyBorder="1" applyAlignment="1" applyProtection="1">
      <alignment horizontal="left" vertical="center" wrapText="1" indent="5"/>
    </xf>
    <xf numFmtId="0" fontId="5" fillId="0" borderId="5" xfId="55" applyNumberFormat="1" applyFont="1" applyFill="1" applyBorder="1" applyAlignment="1" applyProtection="1">
      <alignment horizontal="left" vertical="center" wrapText="1" indent="1"/>
    </xf>
    <xf numFmtId="0" fontId="5" fillId="0" borderId="5" xfId="55" applyNumberFormat="1" applyFont="1" applyFill="1" applyBorder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5" fillId="7" borderId="5" xfId="55" applyFont="1" applyFill="1" applyBorder="1" applyAlignment="1" applyProtection="1">
      <alignment vertical="center" wrapText="1"/>
    </xf>
    <xf numFmtId="0" fontId="17" fillId="0" borderId="0" xfId="56" applyFont="1" applyBorder="1" applyAlignment="1">
      <alignment horizontal="center" vertical="center" wrapText="1"/>
    </xf>
    <xf numFmtId="0" fontId="5" fillId="0" borderId="13" xfId="55" applyNumberFormat="1" applyFont="1" applyFill="1" applyBorder="1" applyAlignment="1" applyProtection="1">
      <alignment vertical="center" wrapText="1"/>
    </xf>
    <xf numFmtId="0" fontId="5" fillId="0" borderId="5" xfId="54" applyNumberFormat="1" applyFont="1" applyFill="1" applyBorder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vertical="center" wrapText="1"/>
    </xf>
    <xf numFmtId="49" fontId="5" fillId="0" borderId="21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vertical="center" wrapText="1"/>
    </xf>
    <xf numFmtId="49" fontId="5" fillId="13" borderId="5" xfId="54" applyNumberFormat="1" applyFont="1" applyFill="1" applyBorder="1" applyAlignment="1" applyProtection="1">
      <alignment horizontal="center" vertical="center" wrapText="1"/>
    </xf>
    <xf numFmtId="0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Alignment="1" applyProtection="1">
      <alignment horizontal="left" vertical="center" wrapText="1"/>
    </xf>
    <xf numFmtId="14" fontId="5" fillId="7" borderId="0" xfId="53" applyNumberFormat="1" applyFont="1" applyFill="1" applyBorder="1" applyAlignment="1" applyProtection="1">
      <alignment horizontal="left" vertical="center" wrapText="1"/>
    </xf>
    <xf numFmtId="14" fontId="5" fillId="0" borderId="0" xfId="53" applyNumberFormat="1" applyFont="1" applyFill="1" applyAlignment="1" applyProtection="1">
      <alignment horizontal="left" vertical="center" wrapText="1"/>
    </xf>
    <xf numFmtId="0" fontId="5" fillId="0" borderId="0" xfId="53" applyFont="1" applyFill="1" applyBorder="1" applyAlignment="1" applyProtection="1">
      <alignment horizontal="left" vertical="center" wrapText="1"/>
    </xf>
    <xf numFmtId="0" fontId="5" fillId="0" borderId="0" xfId="55" applyNumberFormat="1" applyFont="1" applyFill="1" applyAlignment="1" applyProtection="1">
      <alignment vertical="center" wrapText="1"/>
    </xf>
    <xf numFmtId="0" fontId="5" fillId="0" borderId="5" xfId="30" applyNumberFormat="1" applyFont="1" applyFill="1" applyBorder="1" applyAlignment="1" applyProtection="1">
      <alignment horizontal="center" vertical="center" wrapText="1"/>
    </xf>
    <xf numFmtId="4" fontId="74" fillId="0" borderId="5" xfId="30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vertical="center" wrapText="1"/>
    </xf>
    <xf numFmtId="49" fontId="5" fillId="0" borderId="5" xfId="54" applyNumberFormat="1" applyFont="1" applyFill="1" applyBorder="1" applyAlignment="1" applyProtection="1">
      <alignment vertical="center" wrapText="1"/>
    </xf>
    <xf numFmtId="4" fontId="75" fillId="13" borderId="15" xfId="0" applyNumberFormat="1" applyFont="1" applyFill="1" applyBorder="1" applyAlignment="1" applyProtection="1">
      <alignment horizontal="right"/>
    </xf>
    <xf numFmtId="0" fontId="5" fillId="0" borderId="33" xfId="55" applyNumberFormat="1" applyFont="1" applyFill="1" applyBorder="1" applyAlignment="1" applyProtection="1">
      <alignment horizontal="left" vertical="center" wrapText="1" indent="7"/>
    </xf>
    <xf numFmtId="49" fontId="5" fillId="13" borderId="5" xfId="55" applyNumberFormat="1" applyFont="1" applyFill="1" applyBorder="1" applyAlignment="1" applyProtection="1">
      <alignment vertical="center" wrapText="1"/>
    </xf>
    <xf numFmtId="49" fontId="40" fillId="13" borderId="15" xfId="41" applyFont="1" applyFill="1" applyBorder="1" applyAlignment="1" applyProtection="1">
      <alignment horizontal="left" vertical="center" indent="1"/>
    </xf>
    <xf numFmtId="0" fontId="41" fillId="7" borderId="0" xfId="55" applyFont="1" applyFill="1" applyBorder="1" applyAlignment="1" applyProtection="1">
      <alignment vertical="top" wrapText="1"/>
    </xf>
    <xf numFmtId="0" fontId="5" fillId="0" borderId="0" xfId="55" applyFont="1" applyFill="1" applyBorder="1" applyAlignment="1" applyProtection="1">
      <alignment vertical="top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74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7" fillId="10" borderId="0" xfId="55" applyFont="1" applyFill="1" applyAlignment="1" applyProtection="1">
      <alignment vertical="center" wrapText="1"/>
    </xf>
    <xf numFmtId="0" fontId="5" fillId="0" borderId="0" xfId="52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0" fontId="74" fillId="0" borderId="0" xfId="0" applyNumberFormat="1" applyFont="1" applyAlignment="1">
      <alignment vertical="center"/>
    </xf>
    <xf numFmtId="0" fontId="76" fillId="0" borderId="0" xfId="0" applyNumberFormat="1" applyFont="1" applyAlignment="1">
      <alignment vertical="center"/>
    </xf>
    <xf numFmtId="0" fontId="74" fillId="0" borderId="0" xfId="54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left" vertical="center" wrapText="1"/>
    </xf>
    <xf numFmtId="0" fontId="74" fillId="0" borderId="0" xfId="55" applyFont="1" applyFill="1" applyAlignment="1" applyProtection="1">
      <alignment vertical="center"/>
    </xf>
    <xf numFmtId="49" fontId="74" fillId="0" borderId="0" xfId="0" applyFont="1" applyAlignment="1">
      <alignment vertical="top"/>
    </xf>
    <xf numFmtId="0" fontId="74" fillId="0" borderId="0" xfId="0" applyNumberFormat="1" applyFont="1" applyFill="1" applyBorder="1" applyAlignment="1">
      <alignment vertical="center"/>
    </xf>
    <xf numFmtId="49" fontId="74" fillId="0" borderId="0" xfId="55" applyNumberFormat="1" applyFont="1" applyFill="1" applyAlignment="1" applyProtection="1">
      <alignment vertical="center" wrapText="1"/>
    </xf>
    <xf numFmtId="49" fontId="74" fillId="0" borderId="0" xfId="55" applyNumberFormat="1" applyFont="1" applyFill="1" applyAlignment="1" applyProtection="1">
      <alignment vertical="center"/>
    </xf>
    <xf numFmtId="0" fontId="74" fillId="0" borderId="0" xfId="0" applyNumberFormat="1" applyFont="1" applyFill="1" applyAlignment="1" applyProtection="1">
      <alignment vertical="center"/>
    </xf>
    <xf numFmtId="49" fontId="74" fillId="10" borderId="0" xfId="0" applyFont="1" applyFill="1" applyProtection="1">
      <alignment vertical="top"/>
    </xf>
    <xf numFmtId="165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5" fillId="0" borderId="0" xfId="0" applyNumberFormat="1" applyFont="1" applyProtection="1">
      <alignment vertical="top"/>
    </xf>
    <xf numFmtId="0" fontId="5" fillId="0" borderId="5" xfId="52" applyNumberFormat="1" applyFont="1" applyFill="1" applyBorder="1" applyAlignment="1" applyProtection="1">
      <alignment vertical="center" wrapText="1"/>
    </xf>
    <xf numFmtId="49" fontId="5" fillId="13" borderId="13" xfId="55" applyNumberFormat="1" applyFont="1" applyFill="1" applyBorder="1" applyAlignment="1" applyProtection="1">
      <alignment vertical="center" wrapText="1"/>
    </xf>
    <xf numFmtId="49" fontId="5" fillId="0" borderId="5" xfId="0" applyNumberFormat="1" applyFont="1" applyFill="1" applyBorder="1" applyProtection="1">
      <alignment vertical="top"/>
    </xf>
    <xf numFmtId="49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5" fillId="13" borderId="13" xfId="33" applyNumberFormat="1" applyFont="1" applyFill="1" applyBorder="1" applyAlignment="1" applyProtection="1">
      <alignment horizontal="center" vertical="center" wrapText="1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0" fontId="17" fillId="0" borderId="22" xfId="36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36" applyFont="1" applyFill="1" applyBorder="1" applyAlignment="1" applyProtection="1">
      <alignment horizontal="justify" vertical="top" wrapText="1"/>
    </xf>
    <xf numFmtId="4" fontId="5" fillId="0" borderId="0" xfId="55" applyNumberFormat="1" applyFont="1" applyFill="1" applyBorder="1" applyAlignment="1" applyProtection="1">
      <alignment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0" fontId="74" fillId="0" borderId="0" xfId="55" applyFont="1" applyFill="1" applyBorder="1" applyAlignment="1" applyProtection="1">
      <alignment vertical="center" wrapText="1"/>
    </xf>
    <xf numFmtId="49" fontId="74" fillId="0" borderId="0" xfId="55" applyNumberFormat="1" applyFont="1" applyFill="1" applyBorder="1" applyAlignment="1" applyProtection="1">
      <alignment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49" fontId="5" fillId="0" borderId="0" xfId="55" applyNumberFormat="1" applyFont="1" applyFill="1" applyBorder="1" applyAlignment="1" applyProtection="1">
      <alignment vertical="center" wrapText="1"/>
    </xf>
    <xf numFmtId="0" fontId="33" fillId="0" borderId="0" xfId="55" applyFont="1" applyFill="1" applyBorder="1" applyAlignment="1" applyProtection="1">
      <alignment vertical="center" wrapText="1"/>
    </xf>
    <xf numFmtId="49" fontId="74" fillId="0" borderId="0" xfId="0" applyFont="1" applyFill="1" applyBorder="1" applyProtection="1">
      <alignment vertical="top"/>
    </xf>
    <xf numFmtId="49" fontId="74" fillId="0" borderId="0" xfId="0" applyFont="1" applyBorder="1">
      <alignment vertical="top"/>
    </xf>
    <xf numFmtId="49" fontId="74" fillId="0" borderId="0" xfId="0" applyNumberFormat="1" applyFont="1" applyBorder="1" applyAlignment="1">
      <alignment vertical="center"/>
    </xf>
    <xf numFmtId="49" fontId="74" fillId="0" borderId="0" xfId="0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center" vertical="center" wrapText="1"/>
    </xf>
    <xf numFmtId="49" fontId="74" fillId="0" borderId="0" xfId="0" applyFont="1" applyFill="1" applyProtection="1">
      <alignment vertical="top"/>
    </xf>
    <xf numFmtId="49" fontId="74" fillId="0" borderId="0" xfId="0" applyFont="1" applyFill="1" applyAlignment="1" applyProtection="1">
      <alignment vertical="top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70" fillId="0" borderId="0" xfId="37"/>
    <xf numFmtId="0" fontId="0" fillId="0" borderId="0" xfId="0" applyNumberFormat="1" applyAlignment="1"/>
    <xf numFmtId="0" fontId="33" fillId="0" borderId="0" xfId="55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55" applyFont="1" applyFill="1" applyAlignment="1" applyProtection="1">
      <alignment horizontal="center" vertical="center" wrapText="1"/>
    </xf>
    <xf numFmtId="0" fontId="5" fillId="0" borderId="0" xfId="55" applyFont="1" applyFill="1" applyBorder="1" applyAlignment="1" applyProtection="1">
      <alignment horizontal="right" vertical="center" wrapText="1"/>
    </xf>
    <xf numFmtId="4" fontId="5" fillId="0" borderId="0" xfId="34" applyFont="1" applyFill="1" applyBorder="1" applyAlignment="1" applyProtection="1">
      <alignment horizontal="right" vertical="center" wrapText="1"/>
    </xf>
    <xf numFmtId="0" fontId="5" fillId="0" borderId="0" xfId="52" applyFont="1" applyFill="1" applyBorder="1" applyAlignment="1" applyProtection="1">
      <alignment horizontal="left" vertical="center" wrapText="1" indent="1"/>
    </xf>
    <xf numFmtId="49" fontId="5" fillId="0" borderId="0" xfId="41" applyFill="1" applyProtection="1">
      <alignment vertical="top"/>
    </xf>
    <xf numFmtId="4" fontId="0" fillId="0" borderId="0" xfId="34" applyFont="1" applyFill="1" applyBorder="1" applyAlignment="1" applyProtection="1">
      <alignment horizontal="center" vertical="center" wrapText="1"/>
    </xf>
    <xf numFmtId="4" fontId="5" fillId="0" borderId="0" xfId="34" applyFont="1" applyFill="1" applyBorder="1" applyAlignment="1" applyProtection="1">
      <alignment horizontal="center" vertical="center" wrapText="1"/>
    </xf>
    <xf numFmtId="0" fontId="72" fillId="0" borderId="0" xfId="55" applyNumberFormat="1" applyFont="1" applyFill="1" applyAlignment="1" applyProtection="1">
      <alignment vertical="center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167" fontId="5" fillId="0" borderId="5" xfId="33" applyNumberFormat="1" applyFont="1" applyFill="1" applyBorder="1" applyAlignment="1" applyProtection="1">
      <alignment horizontal="center" vertical="center" wrapText="1"/>
    </xf>
    <xf numFmtId="0" fontId="72" fillId="13" borderId="19" xfId="55" applyFont="1" applyFill="1" applyBorder="1" applyAlignment="1" applyProtection="1">
      <alignment horizontal="center" vertical="center" wrapText="1"/>
    </xf>
    <xf numFmtId="0" fontId="72" fillId="13" borderId="23" xfId="55" applyFont="1" applyFill="1" applyBorder="1" applyAlignment="1" applyProtection="1">
      <alignment horizontal="center" vertical="center" wrapText="1"/>
    </xf>
    <xf numFmtId="49" fontId="72" fillId="13" borderId="23" xfId="55" applyNumberFormat="1" applyFont="1" applyFill="1" applyBorder="1" applyAlignment="1" applyProtection="1">
      <alignment horizontal="left" vertical="center" wrapText="1"/>
    </xf>
    <xf numFmtId="49" fontId="37" fillId="13" borderId="15" xfId="42" applyNumberFormat="1" applyFill="1" applyBorder="1" applyAlignment="1" applyProtection="1">
      <alignment horizontal="left" vertical="center"/>
    </xf>
    <xf numFmtId="49" fontId="72" fillId="13" borderId="21" xfId="55" applyNumberFormat="1" applyFont="1" applyFill="1" applyBorder="1" applyAlignment="1" applyProtection="1">
      <alignment horizontal="left" vertical="center" wrapText="1"/>
    </xf>
    <xf numFmtId="49" fontId="5" fillId="8" borderId="5" xfId="55" applyNumberFormat="1" applyFont="1" applyFill="1" applyBorder="1" applyAlignment="1" applyProtection="1">
      <alignment horizontal="center" vertical="center" wrapText="1"/>
    </xf>
    <xf numFmtId="0" fontId="77" fillId="0" borderId="0" xfId="55" applyFont="1" applyFill="1" applyAlignment="1" applyProtection="1">
      <alignment vertical="center" wrapText="1"/>
    </xf>
    <xf numFmtId="0" fontId="29" fillId="0" borderId="0" xfId="55" applyFont="1" applyFill="1" applyBorder="1" applyAlignment="1" applyProtection="1">
      <alignment horizontal="center" vertical="center" wrapText="1"/>
    </xf>
    <xf numFmtId="49" fontId="7" fillId="13" borderId="13" xfId="41" applyFont="1" applyFill="1" applyBorder="1" applyAlignment="1" applyProtection="1">
      <alignment horizontal="right" vertical="center" wrapText="1"/>
    </xf>
    <xf numFmtId="49" fontId="7" fillId="13" borderId="15" xfId="41" applyFont="1" applyFill="1" applyBorder="1" applyAlignment="1" applyProtection="1">
      <alignment horizontal="right" vertical="center" wrapText="1"/>
    </xf>
    <xf numFmtId="49" fontId="5" fillId="13" borderId="15" xfId="41" applyFont="1" applyFill="1" applyBorder="1" applyAlignment="1" applyProtection="1">
      <alignment horizontal="right" vertical="center" wrapText="1"/>
    </xf>
    <xf numFmtId="49" fontId="5" fillId="13" borderId="14" xfId="41" applyFont="1" applyFill="1" applyBorder="1" applyAlignment="1" applyProtection="1">
      <alignment horizontal="right" vertical="center" wrapText="1"/>
    </xf>
    <xf numFmtId="0" fontId="5" fillId="0" borderId="34" xfId="55" applyFont="1" applyFill="1" applyBorder="1" applyAlignment="1" applyProtection="1">
      <alignment vertical="center" wrapText="1"/>
    </xf>
    <xf numFmtId="0" fontId="50" fillId="0" borderId="0" xfId="55" applyFont="1" applyFill="1" applyAlignment="1" applyProtection="1">
      <alignment vertical="center" wrapText="1"/>
    </xf>
    <xf numFmtId="0" fontId="8" fillId="0" borderId="0" xfId="55" applyFont="1" applyFill="1" applyAlignment="1" applyProtection="1">
      <alignment vertical="center" wrapText="1"/>
    </xf>
    <xf numFmtId="0" fontId="51" fillId="0" borderId="0" xfId="55" applyFont="1" applyFill="1" applyAlignment="1" applyProtection="1">
      <alignment horizontal="center" vertical="center" wrapText="1"/>
    </xf>
    <xf numFmtId="0" fontId="78" fillId="0" borderId="0" xfId="38" applyFont="1" applyFill="1" applyProtection="1"/>
    <xf numFmtId="49" fontId="34" fillId="7" borderId="0" xfId="44">
      <alignment vertical="top"/>
    </xf>
    <xf numFmtId="49" fontId="52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2" fillId="0" borderId="0" xfId="0" applyFont="1" applyFill="1" applyProtection="1">
      <alignment vertical="top"/>
    </xf>
    <xf numFmtId="0" fontId="72" fillId="0" borderId="0" xfId="55" applyFont="1" applyFill="1" applyAlignment="1" applyProtection="1">
      <alignment vertical="center"/>
    </xf>
    <xf numFmtId="49" fontId="72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2" fillId="0" borderId="0" xfId="0" applyFont="1" applyFill="1" applyAlignment="1" applyProtection="1">
      <alignment vertical="top"/>
    </xf>
    <xf numFmtId="49" fontId="72" fillId="10" borderId="0" xfId="0" applyFont="1" applyFill="1" applyAlignment="1" applyProtection="1">
      <alignment vertical="top"/>
    </xf>
    <xf numFmtId="49" fontId="5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36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7" fillId="0" borderId="6" xfId="36" applyFont="1" applyBorder="1" applyAlignment="1" applyProtection="1">
      <alignment horizontal="justify" vertical="center" wrapText="1"/>
    </xf>
    <xf numFmtId="0" fontId="53" fillId="0" borderId="0" xfId="53" applyFont="1" applyFill="1" applyAlignment="1" applyProtection="1">
      <alignment vertical="top" wrapText="1"/>
    </xf>
    <xf numFmtId="0" fontId="5" fillId="0" borderId="6" xfId="36" applyFont="1" applyBorder="1" applyAlignment="1" applyProtection="1">
      <alignment horizontal="justify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49" fontId="5" fillId="0" borderId="0" xfId="35" applyNumberFormat="1" applyFont="1">
      <alignment vertical="top"/>
    </xf>
    <xf numFmtId="0" fontId="5" fillId="7" borderId="0" xfId="55" applyFont="1" applyFill="1" applyBorder="1" applyAlignment="1" applyProtection="1">
      <alignment horizontal="right" vertical="center"/>
    </xf>
    <xf numFmtId="49" fontId="74" fillId="0" borderId="0" xfId="35" applyFont="1" applyAlignment="1">
      <alignment vertical="top"/>
    </xf>
    <xf numFmtId="0" fontId="47" fillId="0" borderId="0" xfId="47" applyFont="1" applyFill="1" applyBorder="1" applyAlignment="1" applyProtection="1">
      <alignment vertical="center" wrapText="1"/>
    </xf>
    <xf numFmtId="49" fontId="5" fillId="0" borderId="0" xfId="35" applyFont="1" applyProtection="1">
      <alignment vertical="top"/>
    </xf>
    <xf numFmtId="49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5" fillId="0" borderId="5" xfId="55" applyNumberFormat="1" applyFont="1" applyFill="1" applyBorder="1" applyAlignment="1" applyProtection="1">
      <alignment horizontal="left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40" fillId="13" borderId="15" xfId="35" applyFont="1" applyFill="1" applyBorder="1" applyAlignment="1" applyProtection="1">
      <alignment horizontal="left" vertical="center" indent="3"/>
    </xf>
    <xf numFmtId="49" fontId="43" fillId="13" borderId="14" xfId="35" applyFont="1" applyFill="1" applyBorder="1" applyAlignment="1" applyProtection="1">
      <alignment horizontal="center" vertical="top"/>
    </xf>
    <xf numFmtId="0" fontId="53" fillId="0" borderId="0" xfId="55" applyFont="1" applyFill="1" applyAlignment="1" applyProtection="1">
      <alignment horizontal="right" vertical="top" wrapText="1"/>
    </xf>
    <xf numFmtId="49" fontId="40" fillId="13" borderId="15" xfId="35" applyFont="1" applyFill="1" applyBorder="1" applyAlignment="1" applyProtection="1">
      <alignment horizontal="left" vertical="center" indent="2"/>
    </xf>
    <xf numFmtId="0" fontId="5" fillId="0" borderId="5" xfId="45" applyFont="1" applyFill="1" applyBorder="1" applyAlignment="1" applyProtection="1">
      <alignment horizontal="center" vertical="center" wrapText="1"/>
    </xf>
    <xf numFmtId="0" fontId="0" fillId="0" borderId="5" xfId="4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9" fillId="0" borderId="0" xfId="53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5" fillId="13" borderId="14" xfId="0" applyNumberFormat="1" applyFont="1" applyFill="1" applyBorder="1" applyAlignment="1" applyProtection="1">
      <alignment horizontal="right"/>
    </xf>
    <xf numFmtId="0" fontId="74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49" fontId="5" fillId="0" borderId="5" xfId="41" applyBorder="1">
      <alignment vertical="top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1" applyFont="1" applyFill="1" applyBorder="1" applyAlignment="1" applyProtection="1">
      <alignment horizontal="center" vertical="top"/>
    </xf>
    <xf numFmtId="0" fontId="5" fillId="0" borderId="0" xfId="55" applyFont="1" applyFill="1" applyAlignment="1" applyProtection="1">
      <alignment horizontal="left" vertical="top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0" fillId="7" borderId="0" xfId="33" applyNumberFormat="1" applyFont="1" applyFill="1" applyBorder="1" applyAlignment="1" applyProtection="1">
      <alignment horizontal="center" vertical="center" wrapText="1"/>
    </xf>
    <xf numFmtId="0" fontId="80" fillId="0" borderId="0" xfId="0" applyNumberFormat="1" applyFont="1" applyFill="1" applyBorder="1" applyAlignment="1">
      <alignment horizontal="center" vertical="center"/>
    </xf>
    <xf numFmtId="0" fontId="80" fillId="0" borderId="0" xfId="47" applyNumberFormat="1" applyFont="1" applyFill="1" applyBorder="1" applyAlignment="1" applyProtection="1">
      <alignment horizontal="center" vertical="center" wrapText="1"/>
    </xf>
    <xf numFmtId="0" fontId="80" fillId="0" borderId="0" xfId="54" applyNumberFormat="1" applyFont="1" applyFill="1" applyBorder="1" applyAlignment="1" applyProtection="1">
      <alignment horizontal="center" vertical="center" wrapText="1"/>
    </xf>
    <xf numFmtId="0" fontId="5" fillId="0" borderId="5" xfId="47" applyFont="1" applyFill="1" applyBorder="1" applyAlignment="1" applyProtection="1">
      <alignment horizontal="left" vertical="center" wrapText="1" indent="2"/>
    </xf>
    <xf numFmtId="49" fontId="5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74" fillId="0" borderId="0" xfId="0" applyNumberFormat="1" applyFont="1" applyFill="1" applyBorder="1" applyAlignment="1" applyProtection="1">
      <alignment vertical="center"/>
    </xf>
    <xf numFmtId="0" fontId="0" fillId="8" borderId="5" xfId="53" applyNumberFormat="1" applyFont="1" applyFill="1" applyBorder="1" applyAlignment="1" applyProtection="1">
      <alignment horizontal="left" vertical="center" wrapText="1" indent="1"/>
    </xf>
    <xf numFmtId="49" fontId="5" fillId="8" borderId="5" xfId="53" applyNumberFormat="1" applyFont="1" applyFill="1" applyBorder="1" applyAlignment="1" applyProtection="1">
      <alignment horizontal="left" vertical="center" wrapText="1" indent="1"/>
    </xf>
    <xf numFmtId="49" fontId="5" fillId="0" borderId="5" xfId="53" applyNumberFormat="1" applyFont="1" applyFill="1" applyBorder="1" applyAlignment="1" applyProtection="1">
      <alignment horizontal="left" vertical="center" wrapText="1" indent="1"/>
    </xf>
    <xf numFmtId="0" fontId="81" fillId="0" borderId="0" xfId="0" applyNumberFormat="1" applyFont="1" applyFill="1" applyBorder="1" applyAlignment="1">
      <alignment vertical="center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17" fillId="0" borderId="0" xfId="56" applyFont="1" applyBorder="1" applyAlignment="1">
      <alignment vertical="center" wrapText="1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47" applyNumberFormat="1" applyFont="1" applyFill="1" applyBorder="1" applyAlignment="1" applyProtection="1">
      <alignment horizontal="center" vertical="center" wrapText="1"/>
    </xf>
    <xf numFmtId="49" fontId="5" fillId="13" borderId="13" xfId="55" applyNumberFormat="1" applyFont="1" applyFill="1" applyBorder="1" applyAlignment="1" applyProtection="1">
      <alignment horizontal="center" vertical="center" wrapText="1"/>
    </xf>
    <xf numFmtId="0" fontId="5" fillId="13" borderId="15" xfId="54" applyNumberFormat="1" applyFont="1" applyFill="1" applyBorder="1" applyAlignment="1" applyProtection="1">
      <alignment horizontal="left" vertical="center" wrapText="1"/>
    </xf>
    <xf numFmtId="49" fontId="5" fillId="13" borderId="14" xfId="55" applyNumberFormat="1" applyFont="1" applyFill="1" applyBorder="1" applyAlignment="1" applyProtection="1">
      <alignment vertical="center" wrapText="1"/>
    </xf>
    <xf numFmtId="0" fontId="5" fillId="0" borderId="5" xfId="47" applyFont="1" applyFill="1" applyBorder="1" applyAlignment="1" applyProtection="1">
      <alignment horizontal="left" vertical="center" wrapText="1" indent="3"/>
    </xf>
    <xf numFmtId="0" fontId="74" fillId="0" borderId="0" xfId="0" applyNumberFormat="1" applyFont="1" applyFill="1" applyBorder="1" applyAlignment="1">
      <alignment horizontal="center" vertical="center"/>
    </xf>
    <xf numFmtId="0" fontId="5" fillId="13" borderId="14" xfId="54" applyNumberFormat="1" applyFont="1" applyFill="1" applyBorder="1" applyAlignment="1" applyProtection="1">
      <alignment horizontal="left"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5" fillId="0" borderId="23" xfId="55" applyNumberFormat="1" applyFont="1" applyFill="1" applyBorder="1" applyAlignment="1" applyProtection="1">
      <alignment horizontal="center" vertical="center" wrapText="1"/>
    </xf>
    <xf numFmtId="0" fontId="5" fillId="0" borderId="23" xfId="47" applyFont="1" applyFill="1" applyBorder="1" applyAlignment="1" applyProtection="1">
      <alignment horizontal="left" vertical="center" wrapText="1" indent="2"/>
    </xf>
    <xf numFmtId="0" fontId="5" fillId="0" borderId="23" xfId="54" applyNumberFormat="1" applyFont="1" applyFill="1" applyBorder="1" applyAlignment="1" applyProtection="1">
      <alignment horizontal="left" vertical="center" wrapText="1"/>
    </xf>
    <xf numFmtId="49" fontId="5" fillId="0" borderId="23" xfId="55" applyNumberFormat="1" applyFont="1" applyFill="1" applyBorder="1" applyAlignment="1" applyProtection="1">
      <alignment vertical="center" wrapText="1"/>
    </xf>
    <xf numFmtId="49" fontId="5" fillId="11" borderId="5" xfId="54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4" fillId="0" borderId="0" xfId="55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49" fontId="34" fillId="7" borderId="0" xfId="44" applyAlignment="1">
      <alignment vertical="top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/>
    </xf>
    <xf numFmtId="0" fontId="83" fillId="0" borderId="0" xfId="55" applyFont="1" applyFill="1" applyAlignment="1" applyProtection="1">
      <alignment vertical="center"/>
    </xf>
    <xf numFmtId="14" fontId="5" fillId="0" borderId="5" xfId="54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1"/>
    </xf>
    <xf numFmtId="0" fontId="74" fillId="0" borderId="0" xfId="55" applyNumberFormat="1" applyFont="1" applyFill="1" applyAlignment="1" applyProtection="1">
      <alignment vertical="center"/>
    </xf>
    <xf numFmtId="0" fontId="74" fillId="0" borderId="0" xfId="55" applyFont="1" applyFill="1" applyAlignment="1" applyProtection="1">
      <alignment horizontal="left" vertical="center" wrapText="1" indent="1"/>
    </xf>
    <xf numFmtId="0" fontId="72" fillId="0" borderId="0" xfId="55" applyFont="1" applyFill="1" applyAlignment="1" applyProtection="1">
      <alignment horizontal="left" vertical="center" wrapText="1" indent="1"/>
    </xf>
    <xf numFmtId="0" fontId="84" fillId="0" borderId="0" xfId="55" applyFont="1" applyFill="1" applyAlignment="1" applyProtection="1">
      <alignment horizontal="left" vertical="center" wrapText="1" indent="1"/>
    </xf>
    <xf numFmtId="0" fontId="85" fillId="0" borderId="0" xfId="55" applyFont="1" applyFill="1" applyAlignment="1" applyProtection="1">
      <alignment horizontal="left" vertical="center" indent="1"/>
    </xf>
    <xf numFmtId="0" fontId="84" fillId="0" borderId="0" xfId="55" applyFont="1" applyFill="1" applyAlignment="1" applyProtection="1">
      <alignment vertical="center" wrapText="1"/>
    </xf>
    <xf numFmtId="0" fontId="57" fillId="0" borderId="0" xfId="53" applyFont="1" applyFill="1" applyAlignment="1" applyProtection="1">
      <alignment horizontal="left" vertical="center" wrapText="1"/>
    </xf>
    <xf numFmtId="0" fontId="58" fillId="0" borderId="0" xfId="53" applyFont="1" applyFill="1" applyAlignment="1" applyProtection="1">
      <alignment horizontal="left" vertical="center" wrapText="1"/>
    </xf>
    <xf numFmtId="0" fontId="59" fillId="0" borderId="0" xfId="53" applyFont="1" applyAlignment="1" applyProtection="1">
      <alignment vertical="center" wrapText="1"/>
    </xf>
    <xf numFmtId="0" fontId="57" fillId="7" borderId="0" xfId="53" applyFont="1" applyFill="1" applyBorder="1" applyAlignment="1" applyProtection="1">
      <alignment vertical="center" wrapText="1"/>
    </xf>
    <xf numFmtId="0" fontId="60" fillId="7" borderId="0" xfId="53" applyFont="1" applyFill="1" applyBorder="1" applyAlignment="1" applyProtection="1">
      <alignment horizontal="right" vertical="center" wrapText="1" indent="1"/>
    </xf>
    <xf numFmtId="0" fontId="60" fillId="7" borderId="0" xfId="53" applyFont="1" applyFill="1" applyBorder="1" applyAlignment="1" applyProtection="1">
      <alignment horizontal="left" vertical="center" wrapText="1" indent="2"/>
    </xf>
    <xf numFmtId="0" fontId="57" fillId="0" borderId="0" xfId="53" applyFont="1" applyAlignment="1" applyProtection="1">
      <alignment vertical="center" wrapText="1"/>
    </xf>
    <xf numFmtId="0" fontId="58" fillId="0" borderId="0" xfId="53" applyFont="1" applyAlignment="1" applyProtection="1">
      <alignment horizontal="center" vertical="center" wrapText="1"/>
    </xf>
    <xf numFmtId="0" fontId="57" fillId="7" borderId="0" xfId="53" applyFont="1" applyFill="1" applyBorder="1" applyAlignment="1" applyProtection="1">
      <alignment horizontal="right" vertical="center" wrapText="1" indent="1"/>
    </xf>
    <xf numFmtId="0" fontId="61" fillId="7" borderId="0" xfId="53" applyFont="1" applyFill="1" applyBorder="1" applyAlignment="1" applyProtection="1">
      <alignment horizontal="center" vertical="center" wrapText="1"/>
    </xf>
    <xf numFmtId="0" fontId="62" fillId="7" borderId="0" xfId="53" applyFont="1" applyFill="1" applyBorder="1" applyAlignment="1" applyProtection="1">
      <alignment vertical="center" wrapText="1"/>
    </xf>
    <xf numFmtId="14" fontId="57" fillId="7" borderId="0" xfId="53" applyNumberFormat="1" applyFont="1" applyFill="1" applyBorder="1" applyAlignment="1" applyProtection="1">
      <alignment horizontal="left" vertical="center" wrapText="1"/>
    </xf>
    <xf numFmtId="0" fontId="58" fillId="7" borderId="0" xfId="53" applyNumberFormat="1" applyFont="1" applyFill="1" applyBorder="1" applyAlignment="1" applyProtection="1">
      <alignment horizontal="center" vertical="center" wrapText="1"/>
    </xf>
    <xf numFmtId="0" fontId="57" fillId="7" borderId="0" xfId="53" applyNumberFormat="1" applyFont="1" applyFill="1" applyBorder="1" applyAlignment="1" applyProtection="1">
      <alignment horizontal="left" vertical="center" wrapText="1" indent="1"/>
    </xf>
    <xf numFmtId="0" fontId="57" fillId="7" borderId="0" xfId="53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horizontal="center" vertical="center" wrapText="1"/>
    </xf>
    <xf numFmtId="14" fontId="63" fillId="7" borderId="0" xfId="53" applyNumberFormat="1" applyFont="1" applyFill="1" applyBorder="1" applyAlignment="1" applyProtection="1">
      <alignment horizontal="center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64" fillId="7" borderId="0" xfId="53" applyFont="1" applyFill="1" applyBorder="1" applyAlignment="1" applyProtection="1">
      <alignment vertical="center" wrapText="1"/>
    </xf>
    <xf numFmtId="0" fontId="56" fillId="0" borderId="0" xfId="53" applyNumberFormat="1" applyFont="1" applyFill="1" applyAlignment="1" applyProtection="1">
      <alignment horizontal="left" vertical="center" wrapText="1"/>
    </xf>
    <xf numFmtId="0" fontId="55" fillId="0" borderId="0" xfId="53" applyFont="1" applyFill="1" applyAlignment="1" applyProtection="1">
      <alignment horizontal="left" vertical="center" wrapText="1"/>
    </xf>
    <xf numFmtId="0" fontId="55" fillId="0" borderId="0" xfId="53" applyFont="1" applyAlignment="1" applyProtection="1">
      <alignment vertical="center" wrapText="1"/>
    </xf>
    <xf numFmtId="0" fontId="55" fillId="0" borderId="0" xfId="53" applyFont="1" applyAlignment="1" applyProtection="1">
      <alignment horizontal="center" vertical="center" wrapText="1"/>
    </xf>
    <xf numFmtId="0" fontId="57" fillId="0" borderId="0" xfId="53" applyFont="1" applyBorder="1" applyAlignment="1" applyProtection="1">
      <alignment vertical="center" wrapText="1"/>
    </xf>
    <xf numFmtId="0" fontId="57" fillId="0" borderId="0" xfId="53" applyFont="1" applyAlignment="1" applyProtection="1">
      <alignment horizontal="right" vertical="center"/>
    </xf>
    <xf numFmtId="0" fontId="57" fillId="0" borderId="0" xfId="53" applyFont="1" applyAlignment="1" applyProtection="1">
      <alignment horizontal="center" vertical="center" wrapText="1"/>
    </xf>
    <xf numFmtId="49" fontId="5" fillId="0" borderId="0" xfId="30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6" fillId="13" borderId="15" xfId="4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left" vertical="center" indent="1"/>
    </xf>
    <xf numFmtId="0" fontId="74" fillId="0" borderId="0" xfId="55" applyNumberFormat="1" applyFont="1" applyFill="1" applyAlignment="1" applyProtection="1">
      <alignment horizontal="left" vertical="center" inden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0" xfId="55" applyFont="1" applyFill="1" applyBorder="1" applyAlignment="1" applyProtection="1">
      <alignment horizontal="center" vertical="top" wrapText="1"/>
    </xf>
    <xf numFmtId="0" fontId="74" fillId="0" borderId="24" xfId="55" applyFont="1" applyFill="1" applyBorder="1" applyAlignment="1" applyProtection="1">
      <alignment vertical="center"/>
    </xf>
    <xf numFmtId="0" fontId="5" fillId="0" borderId="5" xfId="33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2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7" fillId="10" borderId="5" xfId="55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5" fillId="0" borderId="0" xfId="0" applyFont="1" applyFill="1" applyProtection="1">
      <alignment vertical="top"/>
    </xf>
    <xf numFmtId="0" fontId="7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5" fillId="0" borderId="0" xfId="55" applyFont="1" applyFill="1" applyAlignment="1" applyProtection="1">
      <alignment horizontal="left" vertical="center" wrapText="1" indent="2"/>
    </xf>
    <xf numFmtId="0" fontId="5" fillId="0" borderId="5" xfId="55" applyNumberFormat="1" applyFont="1" applyFill="1" applyBorder="1" applyAlignment="1" applyProtection="1">
      <alignment vertical="top" wrapText="1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0" fontId="5" fillId="0" borderId="5" xfId="47" applyFont="1" applyFill="1" applyBorder="1" applyAlignment="1" applyProtection="1">
      <alignment horizontal="left" vertical="center" wrapText="1" indent="1"/>
    </xf>
    <xf numFmtId="0" fontId="5" fillId="0" borderId="0" xfId="47" applyFont="1" applyFill="1" applyBorder="1" applyAlignment="1" applyProtection="1">
      <alignment horizontal="left" vertical="center" wrapText="1" indent="2"/>
    </xf>
    <xf numFmtId="0" fontId="5" fillId="0" borderId="0" xfId="54" applyNumberFormat="1" applyFont="1" applyFill="1" applyBorder="1" applyAlignment="1" applyProtection="1">
      <alignment horizontal="left" vertical="center" wrapText="1"/>
    </xf>
    <xf numFmtId="0" fontId="5" fillId="0" borderId="5" xfId="47" applyFont="1" applyFill="1" applyBorder="1" applyAlignment="1" applyProtection="1">
      <alignment horizontal="left" vertical="center" wrapText="1" indent="4"/>
    </xf>
    <xf numFmtId="49" fontId="5" fillId="13" borderId="25" xfId="55" applyNumberFormat="1" applyFont="1" applyFill="1" applyBorder="1" applyAlignment="1" applyProtection="1">
      <alignment horizontal="center" vertical="center" wrapText="1"/>
    </xf>
    <xf numFmtId="0" fontId="5" fillId="13" borderId="17" xfId="54" applyNumberFormat="1" applyFont="1" applyFill="1" applyBorder="1" applyAlignment="1" applyProtection="1">
      <alignment horizontal="left" vertical="center" wrapText="1"/>
    </xf>
    <xf numFmtId="49" fontId="5" fillId="13" borderId="18" xfId="55" applyNumberFormat="1" applyFont="1" applyFill="1" applyBorder="1" applyAlignment="1" applyProtection="1">
      <alignment vertical="center" wrapText="1"/>
    </xf>
    <xf numFmtId="49" fontId="5" fillId="13" borderId="19" xfId="55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5" fillId="13" borderId="21" xfId="54" applyNumberFormat="1" applyFont="1" applyFill="1" applyBorder="1" applyAlignment="1" applyProtection="1">
      <alignment horizontal="left" vertical="center" wrapText="1"/>
    </xf>
    <xf numFmtId="0" fontId="5" fillId="0" borderId="5" xfId="33" applyFont="1" applyFill="1" applyBorder="1" applyAlignment="1" applyProtection="1">
      <alignment horizontal="center" vertical="center" wrapText="1"/>
    </xf>
    <xf numFmtId="49" fontId="5" fillId="0" borderId="16" xfId="50" applyNumberFormat="1" applyFont="1" applyFill="1" applyBorder="1" applyAlignment="1" applyProtection="1">
      <alignment horizontal="left" vertical="center" wrapText="1"/>
    </xf>
    <xf numFmtId="49" fontId="7" fillId="13" borderId="13" xfId="41" applyFont="1" applyFill="1" applyBorder="1" applyAlignment="1" applyProtection="1">
      <alignment horizontal="center" vertical="center"/>
    </xf>
    <xf numFmtId="49" fontId="40" fillId="13" borderId="14" xfId="41" applyFont="1" applyFill="1" applyBorder="1" applyAlignment="1" applyProtection="1">
      <alignment horizontal="left" vertical="center"/>
    </xf>
    <xf numFmtId="0" fontId="5" fillId="0" borderId="0" xfId="50" applyFont="1" applyAlignment="1" applyProtection="1"/>
    <xf numFmtId="49" fontId="5" fillId="13" borderId="14" xfId="55" applyNumberFormat="1" applyFont="1" applyFill="1" applyBorder="1" applyAlignment="1" applyProtection="1">
      <alignment horizontal="left" vertical="center" wrapText="1" indent="4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0" borderId="14" xfId="54" applyNumberFormat="1" applyFont="1" applyFill="1" applyBorder="1" applyAlignment="1" applyProtection="1">
      <alignment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5" fillId="0" borderId="37" xfId="47" applyFont="1" applyFill="1" applyBorder="1" applyAlignment="1" applyProtection="1">
      <alignment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29" fillId="7" borderId="15" xfId="33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vertical="center" wrapText="1"/>
    </xf>
    <xf numFmtId="0" fontId="5" fillId="0" borderId="15" xfId="55" applyFont="1" applyFill="1" applyBorder="1" applyAlignment="1" applyProtection="1">
      <alignment vertical="center" wrapText="1"/>
    </xf>
    <xf numFmtId="0" fontId="5" fillId="0" borderId="26" xfId="54" applyNumberFormat="1" applyFont="1" applyFill="1" applyBorder="1" applyAlignment="1" applyProtection="1">
      <alignment vertical="center" wrapText="1"/>
    </xf>
    <xf numFmtId="0" fontId="74" fillId="7" borderId="15" xfId="33" applyNumberFormat="1" applyFont="1" applyFill="1" applyBorder="1" applyAlignment="1" applyProtection="1">
      <alignment horizontal="center" vertical="center" wrapText="1"/>
    </xf>
    <xf numFmtId="0" fontId="5" fillId="0" borderId="38" xfId="47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0" fontId="65" fillId="7" borderId="0" xfId="53" applyFont="1" applyFill="1" applyBorder="1" applyAlignment="1" applyProtection="1">
      <alignment vertical="center" wrapText="1"/>
    </xf>
    <xf numFmtId="0" fontId="66" fillId="0" borderId="0" xfId="55" applyFont="1" applyFill="1" applyAlignment="1" applyProtection="1">
      <alignment vertical="center" wrapText="1"/>
    </xf>
    <xf numFmtId="0" fontId="66" fillId="0" borderId="0" xfId="32" applyFont="1" applyFill="1" applyBorder="1" applyAlignment="1" applyProtection="1">
      <alignment vertical="center" wrapText="1"/>
    </xf>
    <xf numFmtId="0" fontId="66" fillId="0" borderId="0" xfId="56" applyFont="1" applyBorder="1" applyAlignment="1">
      <alignment vertical="center" wrapText="1"/>
    </xf>
    <xf numFmtId="0" fontId="66" fillId="0" borderId="0" xfId="50" applyFont="1" applyProtection="1"/>
    <xf numFmtId="49" fontId="67" fillId="0" borderId="0" xfId="0" applyFont="1">
      <alignment vertical="top"/>
    </xf>
    <xf numFmtId="49" fontId="5" fillId="0" borderId="5" xfId="55" applyNumberFormat="1" applyFont="1" applyFill="1" applyBorder="1" applyAlignment="1" applyProtection="1">
      <alignment horizontal="center" vertical="center" wrapText="1"/>
    </xf>
    <xf numFmtId="0" fontId="82" fillId="0" borderId="0" xfId="55" applyFont="1" applyFill="1" applyAlignment="1" applyProtection="1">
      <alignment vertical="center" wrapText="1"/>
    </xf>
    <xf numFmtId="0" fontId="5" fillId="0" borderId="26" xfId="55" applyNumberFormat="1" applyFont="1" applyFill="1" applyBorder="1" applyAlignment="1" applyProtection="1">
      <alignment vertical="center" wrapText="1"/>
    </xf>
    <xf numFmtId="0" fontId="74" fillId="0" borderId="0" xfId="0" applyNumberFormat="1" applyFont="1" applyFill="1" applyBorder="1" applyAlignment="1">
      <alignment horizontal="center" vertical="center"/>
    </xf>
    <xf numFmtId="49" fontId="68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5" fillId="0" borderId="0" xfId="53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Border="1" applyProtection="1">
      <alignment vertical="top"/>
    </xf>
    <xf numFmtId="49" fontId="5" fillId="0" borderId="26" xfId="0" applyNumberFormat="1" applyFont="1" applyBorder="1" applyAlignment="1" applyProtection="1">
      <alignment vertical="top" wrapText="1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35" fillId="7" borderId="0" xfId="43" applyNumberFormat="1" applyFont="1" applyFill="1" applyBorder="1" applyAlignment="1">
      <alignment horizontal="left" vertical="center" wrapText="1"/>
    </xf>
    <xf numFmtId="0" fontId="34" fillId="7" borderId="0" xfId="43" applyNumberFormat="1" applyFont="1" applyFill="1" applyBorder="1" applyAlignment="1">
      <alignment vertical="top" wrapText="1"/>
    </xf>
    <xf numFmtId="0" fontId="35" fillId="7" borderId="0" xfId="43" applyNumberFormat="1" applyFont="1" applyFill="1" applyBorder="1" applyAlignment="1">
      <alignment vertical="center" wrapText="1"/>
    </xf>
    <xf numFmtId="0" fontId="34" fillId="7" borderId="0" xfId="43" applyNumberFormat="1" applyFont="1" applyFill="1" applyBorder="1" applyAlignment="1">
      <alignment vertical="center" wrapText="1"/>
    </xf>
    <xf numFmtId="0" fontId="74" fillId="0" borderId="0" xfId="41" applyNumberFormat="1" applyFont="1">
      <alignment vertical="top"/>
    </xf>
    <xf numFmtId="49" fontId="74" fillId="0" borderId="0" xfId="41" applyNumberFormat="1" applyFont="1">
      <alignment vertical="top"/>
    </xf>
    <xf numFmtId="0" fontId="29" fillId="0" borderId="0" xfId="55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5" xfId="55" applyFont="1" applyFill="1" applyBorder="1" applyAlignment="1" applyProtection="1">
      <alignment horizontal="left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40" fillId="13" borderId="15" xfId="35" applyFont="1" applyFill="1" applyBorder="1" applyAlignment="1" applyProtection="1">
      <alignment horizontal="left" vertical="center"/>
    </xf>
    <xf numFmtId="49" fontId="0" fillId="7" borderId="13" xfId="55" applyNumberFormat="1" applyFont="1" applyFill="1" applyBorder="1" applyAlignment="1" applyProtection="1">
      <alignment horizontal="center" vertical="center" wrapText="1"/>
    </xf>
    <xf numFmtId="0" fontId="5" fillId="0" borderId="23" xfId="55" applyFont="1" applyFill="1" applyBorder="1" applyAlignment="1" applyProtection="1">
      <alignment vertical="center" wrapText="1"/>
    </xf>
    <xf numFmtId="0" fontId="102" fillId="0" borderId="0" xfId="55" applyFont="1" applyFill="1" applyAlignment="1" applyProtection="1">
      <alignment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0" fontId="5" fillId="13" borderId="25" xfId="55" applyFont="1" applyFill="1" applyBorder="1" applyAlignment="1" applyProtection="1">
      <alignment vertical="center" wrapText="1"/>
    </xf>
    <xf numFmtId="0" fontId="0" fillId="7" borderId="13" xfId="53" applyFont="1" applyFill="1" applyBorder="1" applyAlignment="1" applyProtection="1">
      <alignment horizontal="right" vertical="center" wrapText="1" indent="1"/>
    </xf>
    <xf numFmtId="0" fontId="54" fillId="0" borderId="0" xfId="55" applyFont="1" applyFill="1" applyAlignment="1" applyProtection="1">
      <alignment horizontal="right" vertical="top" wrapText="1"/>
    </xf>
    <xf numFmtId="49" fontId="74" fillId="0" borderId="0" xfId="55" applyNumberFormat="1" applyFont="1" applyFill="1" applyBorder="1" applyAlignment="1" applyProtection="1">
      <alignment horizontal="center" vertical="center" wrapText="1"/>
    </xf>
    <xf numFmtId="0" fontId="74" fillId="0" borderId="0" xfId="53" applyFont="1" applyFill="1" applyBorder="1" applyAlignment="1" applyProtection="1">
      <alignment horizontal="right" vertical="center" wrapText="1" indent="1"/>
    </xf>
    <xf numFmtId="0" fontId="74" fillId="0" borderId="0" xfId="53" applyFont="1" applyFill="1" applyAlignment="1" applyProtection="1">
      <alignment horizontal="left" vertical="center" wrapText="1"/>
    </xf>
    <xf numFmtId="0" fontId="74" fillId="0" borderId="0" xfId="53" applyFont="1" applyAlignment="1" applyProtection="1">
      <alignment vertical="center" wrapText="1"/>
    </xf>
    <xf numFmtId="0" fontId="74" fillId="7" borderId="0" xfId="53" applyFont="1" applyFill="1" applyBorder="1" applyAlignment="1" applyProtection="1">
      <alignment vertical="center" wrapText="1"/>
    </xf>
    <xf numFmtId="49" fontId="74" fillId="0" borderId="17" xfId="53" applyNumberFormat="1" applyFont="1" applyFill="1" applyBorder="1" applyAlignment="1" applyProtection="1">
      <alignment horizontal="left" vertical="center" wrapText="1" indent="1"/>
    </xf>
    <xf numFmtId="0" fontId="74" fillId="0" borderId="0" xfId="53" applyFont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49" fontId="5" fillId="0" borderId="23" xfId="35" applyBorder="1">
      <alignment vertical="top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56" fillId="0" borderId="0" xfId="53" applyFont="1" applyFill="1" applyAlignment="1" applyProtection="1">
      <alignment horizontal="left" vertical="center" wrapText="1"/>
    </xf>
    <xf numFmtId="0" fontId="103" fillId="0" borderId="0" xfId="53" applyFont="1" applyAlignment="1" applyProtection="1">
      <alignment vertical="center" wrapText="1"/>
    </xf>
    <xf numFmtId="0" fontId="56" fillId="7" borderId="0" xfId="53" applyFont="1" applyFill="1" applyBorder="1" applyAlignment="1" applyProtection="1">
      <alignment vertical="center" wrapText="1"/>
    </xf>
    <xf numFmtId="0" fontId="104" fillId="7" borderId="0" xfId="53" applyFont="1" applyFill="1" applyBorder="1" applyAlignment="1" applyProtection="1">
      <alignment horizontal="right" vertical="center" wrapText="1" indent="1"/>
    </xf>
    <xf numFmtId="49" fontId="56" fillId="0" borderId="0" xfId="54" applyNumberFormat="1" applyFont="1" applyFill="1" applyBorder="1" applyAlignment="1" applyProtection="1">
      <alignment horizontal="left" vertical="center" wrapText="1" indent="1"/>
    </xf>
    <xf numFmtId="0" fontId="56" fillId="0" borderId="0" xfId="53" applyFont="1" applyAlignment="1" applyProtection="1">
      <alignment vertical="center" wrapText="1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vertical="top" wrapText="1"/>
    </xf>
    <xf numFmtId="0" fontId="0" fillId="0" borderId="5" xfId="52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49" fontId="5" fillId="0" borderId="5" xfId="0" applyNumberFormat="1" applyFont="1" applyBorder="1" applyAlignment="1" applyProtection="1">
      <alignment horizontal="right" vertical="center"/>
    </xf>
    <xf numFmtId="49" fontId="74" fillId="0" borderId="23" xfId="53" applyNumberFormat="1" applyFont="1" applyFill="1" applyBorder="1" applyAlignment="1" applyProtection="1">
      <alignment horizontal="left" vertical="center" wrapText="1" indent="1"/>
    </xf>
    <xf numFmtId="0" fontId="22" fillId="0" borderId="0" xfId="53" applyFont="1" applyAlignment="1" applyProtection="1">
      <alignment vertical="center" wrapText="1"/>
    </xf>
    <xf numFmtId="0" fontId="5" fillId="7" borderId="0" xfId="53" applyFont="1" applyFill="1" applyBorder="1" applyAlignment="1" applyProtection="1">
      <alignment vertical="center" wrapText="1"/>
    </xf>
    <xf numFmtId="0" fontId="5" fillId="0" borderId="0" xfId="53" applyFont="1" applyAlignment="1" applyProtection="1">
      <alignment vertical="center" wrapText="1"/>
    </xf>
    <xf numFmtId="0" fontId="25" fillId="7" borderId="0" xfId="53" applyFont="1" applyFill="1" applyBorder="1" applyAlignment="1" applyProtection="1">
      <alignment vertical="center" wrapText="1"/>
    </xf>
    <xf numFmtId="0" fontId="5" fillId="7" borderId="0" xfId="53" applyFont="1" applyFill="1" applyBorder="1" applyAlignment="1" applyProtection="1">
      <alignment horizontal="right" vertical="center" wrapText="1" indent="1"/>
    </xf>
    <xf numFmtId="0" fontId="5" fillId="0" borderId="0" xfId="53" applyFont="1" applyFill="1" applyAlignment="1" applyProtection="1">
      <alignment horizontal="left" vertical="center" wrapText="1"/>
    </xf>
    <xf numFmtId="0" fontId="63" fillId="7" borderId="0" xfId="53" applyFont="1" applyFill="1" applyBorder="1" applyAlignment="1" applyProtection="1">
      <alignment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5" fillId="7" borderId="0" xfId="53" applyNumberFormat="1" applyFont="1" applyFill="1" applyBorder="1" applyAlignment="1" applyProtection="1">
      <alignment horizontal="center" vertical="center" wrapText="1"/>
    </xf>
    <xf numFmtId="0" fontId="0" fillId="7" borderId="0" xfId="53" applyFont="1" applyFill="1" applyBorder="1" applyAlignment="1" applyProtection="1">
      <alignment horizontal="right" vertical="center" wrapText="1" indent="1"/>
    </xf>
    <xf numFmtId="49" fontId="5" fillId="9" borderId="5" xfId="5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49" fontId="5" fillId="2" borderId="5" xfId="55" applyNumberFormat="1" applyFont="1" applyFill="1" applyBorder="1" applyAlignment="1" applyProtection="1">
      <alignment horizontal="left" vertical="center" wrapText="1" indent="6"/>
      <protection locked="0"/>
    </xf>
    <xf numFmtId="49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69" fillId="9" borderId="5" xfId="30" applyNumberFormat="1" applyFill="1" applyBorder="1" applyAlignment="1" applyProtection="1">
      <alignment horizontal="left" vertical="center" wrapText="1"/>
      <protection locked="0"/>
    </xf>
    <xf numFmtId="0" fontId="0" fillId="0" borderId="5" xfId="0" applyNumberFormat="1" applyFill="1" applyBorder="1" applyAlignment="1" applyProtection="1">
      <alignment vertical="center"/>
    </xf>
    <xf numFmtId="0" fontId="0" fillId="9" borderId="5" xfId="30" applyNumberFormat="1" applyFont="1" applyFill="1" applyBorder="1" applyAlignment="1" applyProtection="1">
      <alignment horizontal="left" vertical="center" wrapText="1"/>
      <protection locked="0"/>
    </xf>
    <xf numFmtId="165" fontId="5" fillId="9" borderId="5" xfId="0" applyNumberFormat="1" applyFont="1" applyFill="1" applyBorder="1" applyAlignment="1" applyProtection="1">
      <alignment horizontal="right" vertical="center"/>
      <protection locked="0"/>
    </xf>
    <xf numFmtId="165" fontId="5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5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9" borderId="5" xfId="54" applyNumberFormat="1" applyFont="1" applyFill="1" applyBorder="1" applyAlignment="1" applyProtection="1">
      <alignment horizontal="left" vertical="center" wrapText="1"/>
      <protection locked="0"/>
    </xf>
    <xf numFmtId="0" fontId="0" fillId="7" borderId="13" xfId="53" applyFont="1" applyFill="1" applyBorder="1" applyAlignment="1" applyProtection="1">
      <alignment horizontal="right" vertical="center" wrapText="1" indent="1"/>
    </xf>
    <xf numFmtId="49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 indent="1"/>
      <protection locked="0"/>
    </xf>
    <xf numFmtId="0" fontId="5" fillId="9" borderId="5" xfId="53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54" applyNumberFormat="1" applyFont="1" applyFill="1" applyBorder="1" applyAlignment="1" applyProtection="1">
      <alignment horizontal="left" vertical="center" wrapText="1"/>
      <protection locked="0"/>
    </xf>
    <xf numFmtId="49" fontId="0" fillId="9" borderId="14" xfId="54" applyNumberFormat="1" applyFont="1" applyFill="1" applyBorder="1" applyAlignment="1" applyProtection="1">
      <alignment horizontal="left" vertical="center" wrapText="1"/>
      <protection locked="0"/>
    </xf>
    <xf numFmtId="0" fontId="102" fillId="0" borderId="0" xfId="54" applyNumberFormat="1" applyFont="1" applyFill="1" applyBorder="1" applyAlignment="1" applyProtection="1">
      <alignment vertical="center" wrapText="1"/>
    </xf>
    <xf numFmtId="49" fontId="102" fillId="0" borderId="0" xfId="55" applyNumberFormat="1" applyFont="1" applyFill="1" applyBorder="1" applyAlignment="1" applyProtection="1">
      <alignment vertical="center" wrapText="1"/>
    </xf>
    <xf numFmtId="4" fontId="0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0" borderId="16" xfId="54" applyNumberFormat="1" applyFont="1" applyFill="1" applyBorder="1" applyAlignment="1" applyProtection="1">
      <alignment horizontal="left" vertical="center" wrapText="1" indent="1"/>
    </xf>
    <xf numFmtId="49" fontId="0" fillId="0" borderId="5" xfId="54" applyNumberFormat="1" applyFont="1" applyFill="1" applyBorder="1" applyAlignment="1" applyProtection="1">
      <alignment horizontal="left" vertical="center" wrapText="1" inden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5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0" borderId="5" xfId="55" applyNumberFormat="1" applyFont="1" applyFill="1" applyBorder="1" applyAlignment="1" applyProtection="1">
      <alignment horizontal="left" vertical="top" wrapText="1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22" fontId="5" fillId="0" borderId="0" xfId="50" applyNumberFormat="1" applyFont="1" applyAlignment="1" applyProtection="1">
      <alignment horizontal="left" vertical="center" wrapText="1"/>
    </xf>
    <xf numFmtId="49" fontId="0" fillId="8" borderId="5" xfId="54" applyNumberFormat="1" applyFont="1" applyFill="1" applyBorder="1" applyAlignment="1" applyProtection="1">
      <alignment horizontal="left" vertical="center" wrapText="1" indent="1"/>
    </xf>
    <xf numFmtId="49" fontId="33" fillId="0" borderId="5" xfId="33" applyNumberFormat="1" applyFont="1" applyFill="1" applyBorder="1" applyAlignment="1" applyProtection="1">
      <alignment horizontal="center" vertical="center" wrapText="1"/>
    </xf>
    <xf numFmtId="49" fontId="0" fillId="12" borderId="54" xfId="0" applyFont="1" applyFill="1" applyBorder="1" applyAlignment="1">
      <alignment horizontal="center" vertical="center"/>
    </xf>
    <xf numFmtId="49" fontId="0" fillId="9" borderId="5" xfId="53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30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9" borderId="5" xfId="30" applyNumberFormat="1" applyFont="1" applyFill="1" applyBorder="1" applyAlignment="1" applyProtection="1">
      <alignment horizontal="left" vertical="center" wrapText="1" indent="2"/>
      <protection locked="0"/>
    </xf>
    <xf numFmtId="49" fontId="69" fillId="9" borderId="5" xfId="30" applyNumberFormat="1" applyFont="1" applyFill="1" applyBorder="1" applyAlignment="1" applyProtection="1">
      <alignment horizontal="left" vertical="center" wrapText="1"/>
      <protection locked="0"/>
    </xf>
    <xf numFmtId="49" fontId="69" fillId="2" borderId="5" xfId="30" applyNumberFormat="1" applyFill="1" applyBorder="1" applyAlignment="1" applyProtection="1">
      <alignment horizontal="left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3" fillId="7" borderId="0" xfId="43" applyNumberFormat="1" applyFont="1" applyFill="1" applyBorder="1" applyAlignment="1" applyProtection="1">
      <alignment horizontal="justify" vertical="top" wrapText="1"/>
    </xf>
    <xf numFmtId="49" fontId="13" fillId="7" borderId="0" xfId="43" applyFont="1" applyFill="1" applyBorder="1" applyAlignment="1">
      <alignment horizontal="left" vertical="top" wrapText="1" indent="1"/>
    </xf>
    <xf numFmtId="49" fontId="69" fillId="0" borderId="0" xfId="30" applyNumberFormat="1" applyBorder="1" applyAlignment="1" applyProtection="1">
      <alignment vertical="center"/>
    </xf>
    <xf numFmtId="0" fontId="17" fillId="14" borderId="39" xfId="28" applyNumberFormat="1" applyFont="1" applyFill="1" applyBorder="1" applyAlignment="1" applyProtection="1">
      <alignment horizontal="left" vertical="center" wrapText="1" indent="1"/>
    </xf>
    <xf numFmtId="0" fontId="17" fillId="14" borderId="40" xfId="28" applyNumberFormat="1" applyFont="1" applyFill="1" applyBorder="1" applyAlignment="1" applyProtection="1">
      <alignment horizontal="left" vertical="center" wrapText="1" indent="1"/>
    </xf>
    <xf numFmtId="0" fontId="13" fillId="7" borderId="0" xfId="43" applyNumberFormat="1" applyFont="1" applyFill="1" applyBorder="1" applyAlignment="1">
      <alignment horizontal="justify" vertical="center" wrapText="1"/>
    </xf>
    <xf numFmtId="49" fontId="13" fillId="7" borderId="27" xfId="43" applyFont="1" applyFill="1" applyBorder="1" applyAlignment="1">
      <alignment vertical="center" wrapText="1"/>
    </xf>
    <xf numFmtId="49" fontId="13" fillId="7" borderId="0" xfId="43" applyFont="1" applyFill="1" applyBorder="1" applyAlignment="1">
      <alignment vertical="center" wrapText="1"/>
    </xf>
    <xf numFmtId="49" fontId="13" fillId="7" borderId="27" xfId="43" applyFont="1" applyFill="1" applyBorder="1" applyAlignment="1">
      <alignment horizontal="left" vertical="center" wrapText="1"/>
    </xf>
    <xf numFmtId="49" fontId="13" fillId="7" borderId="0" xfId="43" applyFont="1" applyFill="1" applyBorder="1" applyAlignment="1">
      <alignment horizontal="left" vertical="center" wrapText="1"/>
    </xf>
    <xf numFmtId="49" fontId="69" fillId="0" borderId="0" xfId="30" applyNumberFormat="1" applyFont="1" applyBorder="1" applyProtection="1">
      <alignment vertical="top"/>
    </xf>
    <xf numFmtId="49" fontId="0" fillId="0" borderId="0" xfId="0" applyBorder="1">
      <alignment vertical="top"/>
    </xf>
    <xf numFmtId="49" fontId="13" fillId="7" borderId="0" xfId="43" applyFont="1" applyFill="1" applyBorder="1" applyAlignment="1">
      <alignment horizontal="left" wrapText="1"/>
    </xf>
    <xf numFmtId="0" fontId="17" fillId="0" borderId="0" xfId="22" applyFont="1" applyFill="1" applyBorder="1" applyAlignment="1" applyProtection="1">
      <alignment horizontal="right" vertical="top" wrapText="1" indent="1"/>
    </xf>
    <xf numFmtId="49" fontId="13" fillId="7" borderId="0" xfId="43" applyFont="1" applyFill="1" applyBorder="1" applyAlignment="1">
      <alignment horizontal="justify" vertical="justify" wrapText="1"/>
    </xf>
    <xf numFmtId="0" fontId="17" fillId="0" borderId="0" xfId="22" applyFont="1" applyFill="1" applyBorder="1" applyAlignment="1" applyProtection="1">
      <alignment horizontal="left" vertical="top" wrapText="1"/>
    </xf>
    <xf numFmtId="0" fontId="13" fillId="7" borderId="0" xfId="43" applyNumberFormat="1" applyFont="1" applyFill="1" applyBorder="1" applyAlignment="1">
      <alignment horizontal="justify" vertical="top" wrapText="1"/>
    </xf>
    <xf numFmtId="0" fontId="17" fillId="0" borderId="0" xfId="22" applyFont="1" applyFill="1" applyBorder="1" applyAlignment="1" applyProtection="1">
      <alignment horizontal="right" vertical="top" wrapText="1"/>
    </xf>
    <xf numFmtId="0" fontId="17" fillId="0" borderId="14" xfId="56" applyFont="1" applyBorder="1" applyAlignment="1">
      <alignment horizontal="center" vertical="center" wrapText="1"/>
    </xf>
    <xf numFmtId="0" fontId="17" fillId="0" borderId="13" xfId="56" applyFont="1" applyBorder="1" applyAlignment="1">
      <alignment horizontal="center" vertical="center" wrapText="1"/>
    </xf>
    <xf numFmtId="0" fontId="7" fillId="0" borderId="0" xfId="53" applyFont="1" applyAlignment="1" applyProtection="1">
      <alignment horizontal="left" vertical="top" wrapText="1"/>
    </xf>
    <xf numFmtId="14" fontId="5" fillId="8" borderId="16" xfId="54" applyNumberFormat="1" applyFont="1" applyFill="1" applyBorder="1" applyAlignment="1" applyProtection="1">
      <alignment horizontal="left" vertical="center" wrapText="1" indent="1"/>
    </xf>
    <xf numFmtId="14" fontId="5" fillId="8" borderId="28" xfId="54" applyNumberFormat="1" applyFont="1" applyFill="1" applyBorder="1" applyAlignment="1" applyProtection="1">
      <alignment horizontal="left" vertical="center" wrapText="1" indent="1"/>
    </xf>
    <xf numFmtId="0" fontId="33" fillId="0" borderId="20" xfId="55" applyFont="1" applyFill="1" applyBorder="1" applyAlignment="1" applyProtection="1">
      <alignment horizontal="center" vertical="center" wrapText="1"/>
    </xf>
    <xf numFmtId="0" fontId="5" fillId="0" borderId="5" xfId="55" applyFont="1" applyFill="1" applyBorder="1" applyAlignment="1" applyProtection="1">
      <alignment horizontal="center" vertical="center" wrapText="1"/>
    </xf>
    <xf numFmtId="0" fontId="5" fillId="8" borderId="16" xfId="55" applyNumberFormat="1" applyFont="1" applyFill="1" applyBorder="1" applyAlignment="1" applyProtection="1">
      <alignment horizontal="left" vertical="center" wrapText="1" indent="1"/>
    </xf>
    <xf numFmtId="0" fontId="5" fillId="8" borderId="28" xfId="55" applyNumberFormat="1" applyFont="1" applyFill="1" applyBorder="1" applyAlignment="1" applyProtection="1">
      <alignment horizontal="left" vertical="center" wrapText="1" indent="1"/>
    </xf>
    <xf numFmtId="14" fontId="33" fillId="0" borderId="16" xfId="54" applyNumberFormat="1" applyFont="1" applyFill="1" applyBorder="1" applyAlignment="1" applyProtection="1">
      <alignment horizontal="center" vertical="center" wrapText="1"/>
    </xf>
    <xf numFmtId="14" fontId="33" fillId="0" borderId="28" xfId="54" applyNumberFormat="1" applyFont="1" applyFill="1" applyBorder="1" applyAlignment="1" applyProtection="1">
      <alignment horizontal="center" vertical="center" wrapText="1"/>
    </xf>
    <xf numFmtId="167" fontId="5" fillId="0" borderId="13" xfId="55" applyNumberFormat="1" applyFont="1" applyFill="1" applyBorder="1" applyAlignment="1" applyProtection="1">
      <alignment horizontal="center" vertical="center" wrapText="1"/>
    </xf>
    <xf numFmtId="167" fontId="5" fillId="0" borderId="14" xfId="55" applyNumberFormat="1" applyFont="1" applyFill="1" applyBorder="1" applyAlignment="1" applyProtection="1">
      <alignment horizontal="center" vertical="center" wrapText="1"/>
    </xf>
    <xf numFmtId="167" fontId="5" fillId="0" borderId="5" xfId="55" applyNumberFormat="1" applyFont="1" applyFill="1" applyBorder="1" applyAlignment="1" applyProtection="1">
      <alignment horizontal="center" vertical="center" wrapText="1"/>
    </xf>
    <xf numFmtId="49" fontId="29" fillId="0" borderId="15" xfId="33" applyNumberFormat="1" applyFont="1" applyFill="1" applyBorder="1" applyAlignment="1" applyProtection="1">
      <alignment horizontal="center" vertical="center" wrapText="1"/>
    </xf>
    <xf numFmtId="0" fontId="17" fillId="0" borderId="14" xfId="32" applyFont="1" applyFill="1" applyBorder="1" applyAlignment="1" applyProtection="1">
      <alignment horizontal="left" vertical="center" wrapText="1" indent="1"/>
    </xf>
    <xf numFmtId="0" fontId="17" fillId="0" borderId="5" xfId="32" applyFont="1" applyFill="1" applyBorder="1" applyAlignment="1" applyProtection="1">
      <alignment horizontal="left" vertical="center" wrapText="1" indent="1"/>
    </xf>
    <xf numFmtId="0" fontId="17" fillId="0" borderId="13" xfId="32" applyFont="1" applyFill="1" applyBorder="1" applyAlignment="1" applyProtection="1">
      <alignment horizontal="left" vertical="center" wrapText="1" indent="1"/>
    </xf>
    <xf numFmtId="0" fontId="5" fillId="0" borderId="0" xfId="55" applyFont="1" applyFill="1" applyBorder="1" applyAlignment="1" applyProtection="1">
      <alignment horizontal="center" vertical="center" wrapText="1"/>
    </xf>
    <xf numFmtId="49" fontId="5" fillId="0" borderId="0" xfId="54" applyNumberFormat="1" applyFont="1" applyFill="1" applyBorder="1" applyAlignment="1" applyProtection="1">
      <alignment horizontal="center" vertical="center" wrapText="1"/>
    </xf>
    <xf numFmtId="4" fontId="5" fillId="0" borderId="5" xfId="34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5" fillId="8" borderId="30" xfId="54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49" fontId="5" fillId="8" borderId="16" xfId="33" applyNumberFormat="1" applyFont="1" applyFill="1" applyBorder="1" applyAlignment="1" applyProtection="1">
      <alignment horizontal="left" vertical="center" wrapText="1"/>
    </xf>
    <xf numFmtId="49" fontId="5" fillId="8" borderId="28" xfId="33" applyNumberFormat="1" applyFont="1" applyFill="1" applyBorder="1" applyAlignment="1" applyProtection="1">
      <alignment horizontal="left" vertical="center" wrapText="1"/>
    </xf>
    <xf numFmtId="49" fontId="5" fillId="8" borderId="26" xfId="33" applyNumberFormat="1" applyFont="1" applyFill="1" applyBorder="1" applyAlignment="1" applyProtection="1">
      <alignment horizontal="left" vertical="center" wrapText="1"/>
    </xf>
    <xf numFmtId="49" fontId="5" fillId="0" borderId="5" xfId="33" applyNumberFormat="1" applyFont="1" applyFill="1" applyBorder="1" applyAlignment="1" applyProtection="1">
      <alignment horizontal="center" vertical="center" wrapText="1"/>
    </xf>
    <xf numFmtId="0" fontId="5" fillId="8" borderId="16" xfId="33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5" fillId="8" borderId="16" xfId="54" applyNumberFormat="1" applyFont="1" applyFill="1" applyBorder="1" applyAlignment="1" applyProtection="1">
      <alignment horizontal="left" vertical="center" wrapText="1"/>
    </xf>
    <xf numFmtId="0" fontId="5" fillId="8" borderId="28" xfId="54" applyNumberFormat="1" applyFont="1" applyFill="1" applyBorder="1" applyAlignment="1" applyProtection="1">
      <alignment horizontal="left" vertical="center" wrapText="1"/>
    </xf>
    <xf numFmtId="0" fontId="5" fillId="8" borderId="26" xfId="54" applyNumberFormat="1" applyFont="1" applyFill="1" applyBorder="1" applyAlignment="1" applyProtection="1">
      <alignment horizontal="left" vertical="center" wrapText="1"/>
    </xf>
    <xf numFmtId="0" fontId="5" fillId="8" borderId="5" xfId="54" applyNumberFormat="1" applyFont="1" applyFill="1" applyBorder="1" applyAlignment="1" applyProtection="1">
      <alignment horizontal="center" vertical="center" wrapText="1"/>
    </xf>
    <xf numFmtId="0" fontId="5" fillId="0" borderId="0" xfId="47" applyFont="1" applyFill="1" applyBorder="1" applyAlignment="1" applyProtection="1">
      <alignment horizontal="right" vertical="center" wrapText="1"/>
    </xf>
    <xf numFmtId="0" fontId="5" fillId="0" borderId="5" xfId="47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0" fillId="0" borderId="0" xfId="0" applyNumberFormat="1" applyFill="1" applyBorder="1" applyAlignment="1" applyProtection="1">
      <alignment horizontal="center" vertical="center"/>
    </xf>
    <xf numFmtId="0" fontId="5" fillId="0" borderId="20" xfId="32" applyFont="1" applyFill="1" applyBorder="1" applyAlignment="1" applyProtection="1">
      <alignment horizontal="left" vertical="center" wrapText="1" indent="1"/>
    </xf>
    <xf numFmtId="0" fontId="5" fillId="0" borderId="28" xfId="32" applyFont="1" applyFill="1" applyBorder="1" applyAlignment="1" applyProtection="1">
      <alignment horizontal="left" vertical="center" wrapText="1" indent="1"/>
    </xf>
    <xf numFmtId="0" fontId="5" fillId="0" borderId="24" xfId="32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 wrapText="1"/>
    </xf>
    <xf numFmtId="49" fontId="29" fillId="7" borderId="17" xfId="33" applyNumberFormat="1" applyFont="1" applyFill="1" applyBorder="1" applyAlignment="1" applyProtection="1">
      <alignment horizontal="center" vertical="center" wrapText="1"/>
    </xf>
    <xf numFmtId="0" fontId="5" fillId="0" borderId="0" xfId="55" applyFont="1" applyFill="1" applyAlignment="1" applyProtection="1">
      <alignment horizontal="left" vertical="top" wrapText="1"/>
    </xf>
    <xf numFmtId="0" fontId="17" fillId="0" borderId="14" xfId="56" applyFont="1" applyFill="1" applyBorder="1" applyAlignment="1">
      <alignment horizontal="left" vertical="center" wrapText="1" indent="1"/>
    </xf>
    <xf numFmtId="0" fontId="17" fillId="0" borderId="5" xfId="56" applyFont="1" applyFill="1" applyBorder="1" applyAlignment="1">
      <alignment horizontal="left" vertical="center" wrapText="1" indent="1"/>
    </xf>
    <xf numFmtId="0" fontId="17" fillId="0" borderId="13" xfId="56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4" fillId="0" borderId="0" xfId="0" applyNumberFormat="1" applyFont="1" applyFill="1" applyBorder="1" applyAlignment="1">
      <alignment horizontal="center" vertical="center"/>
    </xf>
    <xf numFmtId="0" fontId="5" fillId="7" borderId="5" xfId="55" applyFont="1" applyFill="1" applyBorder="1" applyAlignment="1" applyProtection="1">
      <alignment horizontal="center" vertical="center" wrapText="1"/>
    </xf>
    <xf numFmtId="0" fontId="5" fillId="7" borderId="5" xfId="55" applyFont="1" applyFill="1" applyBorder="1" applyAlignment="1" applyProtection="1">
      <alignment horizontal="center" vertical="center"/>
    </xf>
    <xf numFmtId="0" fontId="17" fillId="0" borderId="15" xfId="56" applyFont="1" applyBorder="1" applyAlignment="1">
      <alignment horizontal="left" vertical="center" wrapText="1" indent="1"/>
    </xf>
    <xf numFmtId="0" fontId="5" fillId="0" borderId="16" xfId="55" applyNumberFormat="1" applyFont="1" applyFill="1" applyBorder="1" applyAlignment="1" applyProtection="1">
      <alignment horizontal="left" vertical="top" wrapText="1"/>
    </xf>
    <xf numFmtId="0" fontId="5" fillId="0" borderId="28" xfId="55" applyNumberFormat="1" applyFont="1" applyFill="1" applyBorder="1" applyAlignment="1" applyProtection="1">
      <alignment horizontal="left" vertical="top" wrapText="1"/>
    </xf>
    <xf numFmtId="0" fontId="5" fillId="0" borderId="26" xfId="55" applyNumberFormat="1" applyFont="1" applyFill="1" applyBorder="1" applyAlignment="1" applyProtection="1">
      <alignment horizontal="left" vertical="top" wrapText="1"/>
    </xf>
    <xf numFmtId="0" fontId="0" fillId="0" borderId="13" xfId="33" applyFont="1" applyFill="1" applyBorder="1" applyAlignment="1" applyProtection="1">
      <alignment horizontal="center" vertical="center" wrapText="1"/>
    </xf>
    <xf numFmtId="0" fontId="0" fillId="0" borderId="14" xfId="33" applyFont="1" applyFill="1" applyBorder="1" applyAlignment="1" applyProtection="1">
      <alignment horizontal="center" vertical="center" wrapText="1"/>
    </xf>
    <xf numFmtId="49" fontId="29" fillId="7" borderId="15" xfId="33" applyNumberFormat="1" applyFont="1" applyFill="1" applyBorder="1" applyAlignment="1" applyProtection="1">
      <alignment horizontal="center" vertical="center" wrapText="1"/>
    </xf>
    <xf numFmtId="0" fontId="0" fillId="0" borderId="13" xfId="55" applyFont="1" applyFill="1" applyBorder="1" applyAlignment="1" applyProtection="1">
      <alignment horizontal="center" vertical="center" wrapText="1"/>
    </xf>
    <xf numFmtId="0" fontId="0" fillId="0" borderId="14" xfId="55" applyFont="1" applyFill="1" applyBorder="1" applyAlignment="1" applyProtection="1">
      <alignment horizontal="center" vertical="center" wrapText="1"/>
    </xf>
    <xf numFmtId="49" fontId="0" fillId="7" borderId="5" xfId="55" applyNumberFormat="1" applyFont="1" applyFill="1" applyBorder="1" applyAlignment="1" applyProtection="1">
      <alignment horizontal="center" vertical="center" wrapText="1"/>
    </xf>
    <xf numFmtId="0" fontId="0" fillId="8" borderId="5" xfId="30" applyNumberFormat="1" applyFont="1" applyFill="1" applyBorder="1" applyAlignment="1" applyProtection="1">
      <alignment horizontal="left" vertical="center" wrapText="1" indent="1"/>
    </xf>
    <xf numFmtId="0" fontId="0" fillId="8" borderId="5" xfId="55" applyFont="1" applyFill="1" applyBorder="1" applyAlignment="1" applyProtection="1">
      <alignment horizontal="left" vertical="center" wrapText="1" indent="1"/>
    </xf>
    <xf numFmtId="0" fontId="0" fillId="0" borderId="5" xfId="55" applyFont="1" applyFill="1" applyBorder="1" applyAlignment="1" applyProtection="1">
      <alignment horizontal="left" vertical="center" wrapText="1"/>
    </xf>
    <xf numFmtId="0" fontId="37" fillId="0" borderId="5" xfId="55" applyFont="1" applyFill="1" applyBorder="1" applyAlignment="1" applyProtection="1">
      <alignment horizontal="left" vertical="center" wrapText="1"/>
    </xf>
    <xf numFmtId="0" fontId="5" fillId="7" borderId="16" xfId="55" applyFont="1" applyFill="1" applyBorder="1" applyAlignment="1" applyProtection="1">
      <alignment horizontal="center" vertical="center" wrapText="1"/>
    </xf>
    <xf numFmtId="0" fontId="5" fillId="7" borderId="26" xfId="55" applyFont="1" applyFill="1" applyBorder="1" applyAlignment="1" applyProtection="1">
      <alignment horizontal="center" vertical="center" wrapText="1"/>
    </xf>
    <xf numFmtId="0" fontId="0" fillId="0" borderId="16" xfId="33" applyFont="1" applyFill="1" applyBorder="1" applyAlignment="1" applyProtection="1">
      <alignment horizontal="center" vertical="center" wrapText="1"/>
    </xf>
    <xf numFmtId="0" fontId="0" fillId="0" borderId="26" xfId="33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 indent="1"/>
    </xf>
    <xf numFmtId="0" fontId="5" fillId="7" borderId="13" xfId="55" applyFont="1" applyFill="1" applyBorder="1" applyAlignment="1" applyProtection="1">
      <alignment horizontal="center" vertical="center" wrapText="1"/>
    </xf>
    <xf numFmtId="0" fontId="5" fillId="7" borderId="15" xfId="55" applyFont="1" applyFill="1" applyBorder="1" applyAlignment="1" applyProtection="1">
      <alignment horizontal="center" vertical="center" wrapText="1"/>
    </xf>
    <xf numFmtId="0" fontId="5" fillId="7" borderId="14" xfId="55" applyFont="1" applyFill="1" applyBorder="1" applyAlignment="1" applyProtection="1">
      <alignment horizontal="center" vertical="center" wrapText="1"/>
    </xf>
    <xf numFmtId="0" fontId="0" fillId="0" borderId="28" xfId="55" applyFont="1" applyFill="1" applyBorder="1" applyAlignment="1" applyProtection="1">
      <alignment horizontal="left" vertical="center" wrapText="1"/>
    </xf>
    <xf numFmtId="0" fontId="37" fillId="0" borderId="28" xfId="55" applyFont="1" applyFill="1" applyBorder="1" applyAlignment="1" applyProtection="1">
      <alignment horizontal="left" vertical="center" wrapText="1"/>
    </xf>
    <xf numFmtId="0" fontId="37" fillId="0" borderId="26" xfId="55" applyFont="1" applyFill="1" applyBorder="1" applyAlignment="1" applyProtection="1">
      <alignment horizontal="left" vertical="center" wrapText="1"/>
    </xf>
    <xf numFmtId="0" fontId="32" fillId="7" borderId="20" xfId="55" applyFont="1" applyFill="1" applyBorder="1" applyAlignment="1" applyProtection="1">
      <alignment horizontal="center" vertical="top" wrapText="1"/>
    </xf>
    <xf numFmtId="49" fontId="0" fillId="7" borderId="16" xfId="55" applyNumberFormat="1" applyFont="1" applyFill="1" applyBorder="1" applyAlignment="1" applyProtection="1">
      <alignment horizontal="center" vertical="center" wrapText="1"/>
    </xf>
    <xf numFmtId="49" fontId="0" fillId="7" borderId="26" xfId="55" applyNumberFormat="1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left" vertical="center" wrapText="1"/>
    </xf>
    <xf numFmtId="0" fontId="5" fillId="0" borderId="28" xfId="55" applyNumberFormat="1" applyFont="1" applyFill="1" applyBorder="1" applyAlignment="1" applyProtection="1">
      <alignment horizontal="left" vertical="center" wrapText="1"/>
    </xf>
    <xf numFmtId="0" fontId="5" fillId="0" borderId="26" xfId="55" applyNumberFormat="1" applyFont="1" applyFill="1" applyBorder="1" applyAlignment="1" applyProtection="1">
      <alignment horizontal="left" vertical="center" wrapTex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49" fontId="0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37" applyNumberFormat="1" applyFont="1" applyFill="1" applyBorder="1" applyAlignment="1" applyProtection="1">
      <alignment horizontal="center" vertical="center" wrapText="1"/>
    </xf>
    <xf numFmtId="0" fontId="5" fillId="9" borderId="5" xfId="55" applyNumberFormat="1" applyFont="1" applyFill="1" applyBorder="1" applyAlignment="1" applyProtection="1">
      <alignment horizontal="left" vertical="center" wrapText="1"/>
      <protection locked="0"/>
    </xf>
    <xf numFmtId="49" fontId="5" fillId="2" borderId="5" xfId="54" applyNumberFormat="1" applyFont="1" applyFill="1" applyBorder="1" applyAlignment="1" applyProtection="1">
      <alignment horizontal="left" vertical="center" wrapText="1"/>
      <protection locked="0"/>
    </xf>
    <xf numFmtId="0" fontId="74" fillId="0" borderId="0" xfId="54" applyNumberFormat="1" applyFont="1" applyFill="1" applyBorder="1" applyAlignment="1" applyProtection="1">
      <alignment horizontal="left" vertical="center" wrapText="1" indent="1"/>
    </xf>
    <xf numFmtId="0" fontId="33" fillId="0" borderId="0" xfId="55" applyFont="1" applyFill="1" applyBorder="1" applyAlignment="1" applyProtection="1">
      <alignment horizontal="center" vertical="center" wrapText="1"/>
    </xf>
    <xf numFmtId="0" fontId="0" fillId="0" borderId="5" xfId="47" applyFont="1" applyFill="1" applyBorder="1" applyAlignment="1" applyProtection="1">
      <alignment horizontal="center" vertical="center" wrapText="1"/>
    </xf>
    <xf numFmtId="0" fontId="5" fillId="8" borderId="5" xfId="54" applyNumberFormat="1" applyFont="1" applyFill="1" applyBorder="1" applyAlignment="1" applyProtection="1">
      <alignment horizontal="left" vertical="center" wrapText="1"/>
    </xf>
    <xf numFmtId="0" fontId="29" fillId="7" borderId="15" xfId="33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Border="1" applyAlignment="1" applyProtection="1">
      <alignment horizontal="center" vertical="center" wrapText="1"/>
    </xf>
    <xf numFmtId="0" fontId="5" fillId="0" borderId="5" xfId="45" applyFont="1" applyFill="1" applyBorder="1" applyAlignment="1" applyProtection="1">
      <alignment horizontal="center" vertical="center" wrapText="1"/>
    </xf>
    <xf numFmtId="49" fontId="5" fillId="11" borderId="30" xfId="54" applyNumberFormat="1" applyFont="1" applyFill="1" applyBorder="1" applyAlignment="1" applyProtection="1">
      <alignment horizontal="center" vertical="center" wrapText="1"/>
    </xf>
    <xf numFmtId="49" fontId="5" fillId="0" borderId="5" xfId="54" applyNumberFormat="1" applyFont="1" applyFill="1" applyBorder="1" applyAlignment="1" applyProtection="1">
      <alignment horizontal="center" vertical="center" wrapText="1"/>
    </xf>
    <xf numFmtId="49" fontId="37" fillId="9" borderId="5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left" vertical="top" wrapText="1"/>
    </xf>
    <xf numFmtId="0" fontId="47" fillId="0" borderId="0" xfId="47" applyFont="1" applyFill="1" applyBorder="1" applyAlignment="1" applyProtection="1">
      <alignment horizontal="center" vertical="center" wrapText="1"/>
    </xf>
    <xf numFmtId="0" fontId="0" fillId="7" borderId="5" xfId="37" applyNumberFormat="1" applyFont="1" applyFill="1" applyBorder="1" applyAlignment="1" applyProtection="1">
      <alignment horizontal="center" vertical="center" wrapText="1"/>
    </xf>
    <xf numFmtId="0" fontId="0" fillId="12" borderId="5" xfId="47" applyFont="1" applyFill="1" applyBorder="1" applyAlignment="1" applyProtection="1">
      <alignment horizontal="center" vertical="center" wrapText="1"/>
    </xf>
    <xf numFmtId="0" fontId="5" fillId="12" borderId="5" xfId="47" applyFont="1" applyFill="1" applyBorder="1" applyAlignment="1" applyProtection="1">
      <alignment horizontal="center" vertical="center" wrapText="1"/>
    </xf>
    <xf numFmtId="0" fontId="74" fillId="0" borderId="0" xfId="47" applyFont="1" applyFill="1" applyBorder="1" applyAlignment="1" applyProtection="1">
      <alignment horizontal="right" vertical="center" wrapText="1"/>
    </xf>
    <xf numFmtId="0" fontId="74" fillId="0" borderId="0" xfId="54" applyNumberFormat="1" applyFont="1" applyFill="1" applyBorder="1" applyAlignment="1" applyProtection="1">
      <alignment horizontal="center" vertical="center" wrapText="1"/>
    </xf>
    <xf numFmtId="0" fontId="5" fillId="0" borderId="0" xfId="54" applyNumberFormat="1" applyFont="1" applyFill="1" applyBorder="1" applyAlignment="1" applyProtection="1">
      <alignment horizontal="center" vertical="center" wrapText="1"/>
    </xf>
    <xf numFmtId="0" fontId="74" fillId="0" borderId="0" xfId="55" applyFont="1" applyFill="1" applyAlignment="1" applyProtection="1">
      <alignment horizontal="center" vertical="center" wrapText="1"/>
    </xf>
    <xf numFmtId="0" fontId="33" fillId="0" borderId="5" xfId="55" applyFont="1" applyFill="1" applyBorder="1" applyAlignment="1" applyProtection="1">
      <alignment horizontal="center" vertical="center" wrapText="1"/>
    </xf>
    <xf numFmtId="0" fontId="5" fillId="8" borderId="5" xfId="55" applyNumberFormat="1" applyFont="1" applyFill="1" applyBorder="1" applyAlignment="1" applyProtection="1">
      <alignment horizontal="left" vertical="center" wrapText="1"/>
    </xf>
    <xf numFmtId="0" fontId="5" fillId="8" borderId="26" xfId="47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Alignment="1" applyProtection="1">
      <alignment horizontal="center" vertical="top" wrapText="1"/>
    </xf>
    <xf numFmtId="0" fontId="41" fillId="7" borderId="0" xfId="55" applyFont="1" applyFill="1" applyBorder="1" applyAlignment="1" applyProtection="1">
      <alignment horizontal="center" vertical="top" wrapText="1"/>
    </xf>
    <xf numFmtId="0" fontId="5" fillId="7" borderId="5" xfId="55" applyNumberFormat="1" applyFont="1" applyFill="1" applyBorder="1" applyAlignment="1" applyProtection="1">
      <alignment horizontal="left" vertical="center" wrapText="1"/>
    </xf>
    <xf numFmtId="49" fontId="5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5" fillId="7" borderId="5" xfId="55" applyNumberFormat="1" applyFont="1" applyFill="1" applyBorder="1" applyAlignment="1" applyProtection="1">
      <alignment horizontal="center" vertical="center" wrapText="1"/>
    </xf>
    <xf numFmtId="4" fontId="5" fillId="0" borderId="5" xfId="55" applyNumberFormat="1" applyFont="1" applyFill="1" applyBorder="1" applyAlignment="1" applyProtection="1">
      <alignment horizontal="right" vertical="center" wrapText="1"/>
    </xf>
    <xf numFmtId="49" fontId="5" fillId="0" borderId="5" xfId="0" applyFont="1" applyFill="1" applyBorder="1" applyAlignment="1" applyProtection="1">
      <alignment horizontal="center" vertical="center"/>
    </xf>
    <xf numFmtId="4" fontId="5" fillId="9" borderId="5" xfId="55" applyNumberFormat="1" applyFont="1" applyFill="1" applyBorder="1" applyAlignment="1" applyProtection="1">
      <alignment horizontal="right" vertical="center" wrapText="1"/>
      <protection locked="0"/>
    </xf>
    <xf numFmtId="0" fontId="5" fillId="0" borderId="16" xfId="55" applyNumberFormat="1" applyFont="1" applyFill="1" applyBorder="1" applyAlignment="1" applyProtection="1">
      <alignment horizontal="right" vertical="center" wrapText="1"/>
    </xf>
    <xf numFmtId="0" fontId="5" fillId="0" borderId="28" xfId="55" applyNumberFormat="1" applyFont="1" applyFill="1" applyBorder="1" applyAlignment="1" applyProtection="1">
      <alignment horizontal="right" vertical="center" wrapText="1"/>
    </xf>
    <xf numFmtId="0" fontId="5" fillId="0" borderId="26" xfId="55" applyNumberFormat="1" applyFont="1" applyFill="1" applyBorder="1" applyAlignment="1" applyProtection="1">
      <alignment horizontal="right" vertical="center" wrapText="1"/>
    </xf>
    <xf numFmtId="4" fontId="5" fillId="0" borderId="16" xfId="55" applyNumberFormat="1" applyFont="1" applyFill="1" applyBorder="1" applyAlignment="1" applyProtection="1">
      <alignment horizontal="right" vertical="center" wrapText="1"/>
    </xf>
    <xf numFmtId="4" fontId="5" fillId="0" borderId="26" xfId="55" applyNumberFormat="1" applyFont="1" applyFill="1" applyBorder="1" applyAlignment="1" applyProtection="1">
      <alignment horizontal="right" vertical="center" wrapText="1"/>
    </xf>
    <xf numFmtId="0" fontId="5" fillId="8" borderId="14" xfId="47" applyNumberFormat="1" applyFont="1" applyFill="1" applyBorder="1" applyAlignment="1" applyProtection="1">
      <alignment horizontal="left" vertical="center" wrapText="1"/>
    </xf>
    <xf numFmtId="0" fontId="5" fillId="8" borderId="5" xfId="47" applyNumberFormat="1" applyFont="1" applyFill="1" applyBorder="1" applyAlignment="1" applyProtection="1">
      <alignment horizontal="left" vertical="center" wrapText="1"/>
    </xf>
    <xf numFmtId="0" fontId="5" fillId="7" borderId="26" xfId="55" applyNumberFormat="1" applyFont="1" applyFill="1" applyBorder="1" applyAlignment="1" applyProtection="1">
      <alignment horizontal="left" vertical="center" wrapText="1"/>
    </xf>
    <xf numFmtId="0" fontId="5" fillId="8" borderId="14" xfId="55" applyNumberFormat="1" applyFont="1" applyFill="1" applyBorder="1" applyAlignment="1" applyProtection="1">
      <alignment horizontal="left" vertical="center" wrapText="1"/>
    </xf>
    <xf numFmtId="49" fontId="5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55" applyFont="1" applyFill="1" applyBorder="1" applyAlignment="1" applyProtection="1">
      <alignment horizontal="center" vertical="center" wrapText="1"/>
    </xf>
    <xf numFmtId="0" fontId="5" fillId="0" borderId="16" xfId="55" applyNumberFormat="1" applyFont="1" applyFill="1" applyBorder="1" applyAlignment="1" applyProtection="1">
      <alignment horizontal="center" vertical="center" wrapText="1"/>
    </xf>
    <xf numFmtId="0" fontId="5" fillId="0" borderId="28" xfId="55" applyNumberFormat="1" applyFont="1" applyFill="1" applyBorder="1" applyAlignment="1" applyProtection="1">
      <alignment horizontal="center" vertical="center" wrapText="1"/>
    </xf>
    <xf numFmtId="0" fontId="5" fillId="0" borderId="26" xfId="55" applyNumberFormat="1" applyFont="1" applyFill="1" applyBorder="1" applyAlignment="1" applyProtection="1">
      <alignment horizontal="center" vertical="center" wrapText="1"/>
    </xf>
    <xf numFmtId="0" fontId="17" fillId="0" borderId="15" xfId="32" applyFont="1" applyFill="1" applyBorder="1" applyAlignment="1" applyProtection="1">
      <alignment horizontal="left" vertical="center" wrapText="1" indent="1"/>
    </xf>
    <xf numFmtId="49" fontId="5" fillId="0" borderId="0" xfId="41" applyBorder="1" applyAlignment="1" applyProtection="1">
      <alignment horizontal="left" vertical="top" wrapText="1"/>
    </xf>
    <xf numFmtId="0" fontId="5" fillId="7" borderId="5" xfId="48" applyNumberFormat="1" applyFont="1" applyFill="1" applyBorder="1" applyAlignment="1" applyProtection="1">
      <alignment horizontal="center" vertical="center" wrapText="1"/>
    </xf>
    <xf numFmtId="49" fontId="5" fillId="0" borderId="0" xfId="41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7" fillId="10" borderId="5" xfId="0" applyNumberFormat="1" applyFont="1" applyFill="1" applyBorder="1" applyAlignment="1" applyProtection="1">
      <alignment horizontal="center" vertical="center" wrapText="1"/>
    </xf>
    <xf numFmtId="49" fontId="5" fillId="11" borderId="43" xfId="54" applyNumberFormat="1" applyFont="1" applyFill="1" applyBorder="1" applyAlignment="1" applyProtection="1">
      <alignment horizontal="center" vertical="center" wrapText="1"/>
    </xf>
    <xf numFmtId="49" fontId="5" fillId="11" borderId="44" xfId="54" applyNumberFormat="1" applyFont="1" applyFill="1" applyBorder="1" applyAlignment="1" applyProtection="1">
      <alignment horizontal="center" vertical="center" wrapText="1"/>
    </xf>
    <xf numFmtId="49" fontId="0" fillId="11" borderId="16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54" applyNumberFormat="1" applyFont="1" applyFill="1" applyBorder="1" applyAlignment="1" applyProtection="1">
      <alignment horizontal="center" vertical="center" wrapText="1"/>
      <protection locked="0"/>
    </xf>
    <xf numFmtId="0" fontId="5" fillId="8" borderId="41" xfId="47" applyNumberFormat="1" applyFont="1" applyFill="1" applyBorder="1" applyAlignment="1" applyProtection="1">
      <alignment horizontal="left" vertical="center" wrapText="1"/>
    </xf>
    <xf numFmtId="0" fontId="5" fillId="8" borderId="15" xfId="47" applyNumberFormat="1" applyFont="1" applyFill="1" applyBorder="1" applyAlignment="1" applyProtection="1">
      <alignment horizontal="left" vertical="center" wrapText="1"/>
    </xf>
    <xf numFmtId="0" fontId="5" fillId="8" borderId="41" xfId="54" applyNumberFormat="1" applyFont="1" applyFill="1" applyBorder="1" applyAlignment="1" applyProtection="1">
      <alignment horizontal="left" vertical="center" wrapText="1"/>
    </xf>
    <xf numFmtId="0" fontId="5" fillId="8" borderId="15" xfId="54" applyNumberFormat="1" applyFont="1" applyFill="1" applyBorder="1" applyAlignment="1" applyProtection="1">
      <alignment horizontal="left" vertical="center" wrapText="1"/>
    </xf>
    <xf numFmtId="0" fontId="5" fillId="8" borderId="14" xfId="54" applyNumberFormat="1" applyFont="1" applyFill="1" applyBorder="1" applyAlignment="1" applyProtection="1">
      <alignment horizontal="left" vertical="center" wrapText="1"/>
    </xf>
    <xf numFmtId="0" fontId="5" fillId="0" borderId="0" xfId="55" applyFont="1" applyFill="1" applyBorder="1" applyAlignment="1" applyProtection="1">
      <alignment horizontal="center" vertical="top" wrapText="1"/>
    </xf>
    <xf numFmtId="49" fontId="0" fillId="11" borderId="5" xfId="54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54" applyNumberFormat="1" applyFont="1" applyFill="1" applyBorder="1" applyAlignment="1" applyProtection="1">
      <alignment horizontal="center" vertical="center" wrapText="1"/>
      <protection locked="0"/>
    </xf>
    <xf numFmtId="4" fontId="5" fillId="9" borderId="5" xfId="55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55" applyNumberFormat="1" applyFont="1" applyFill="1" applyBorder="1" applyAlignment="1" applyProtection="1">
      <alignment horizontal="center" vertical="center" wrapText="1"/>
    </xf>
    <xf numFmtId="0" fontId="33" fillId="0" borderId="14" xfId="55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5" fillId="2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5" fillId="9" borderId="19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21" xfId="55" applyNumberFormat="1" applyFont="1" applyFill="1" applyBorder="1" applyAlignment="1" applyProtection="1">
      <alignment horizontal="left" vertical="center" wrapText="1"/>
      <protection locked="0"/>
    </xf>
    <xf numFmtId="0" fontId="5" fillId="12" borderId="5" xfId="45" applyFont="1" applyFill="1" applyBorder="1" applyAlignment="1" applyProtection="1">
      <alignment horizontal="center" vertical="center" wrapText="1"/>
    </xf>
    <xf numFmtId="0" fontId="29" fillId="7" borderId="17" xfId="33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5" fillId="9" borderId="5" xfId="33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5" fillId="11" borderId="5" xfId="54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5" fillId="0" borderId="5" xfId="33" applyNumberFormat="1" applyFont="1" applyFill="1" applyBorder="1" applyAlignment="1" applyProtection="1">
      <alignment horizontal="left" vertical="center" wrapText="1"/>
    </xf>
    <xf numFmtId="0" fontId="5" fillId="0" borderId="5" xfId="54" applyNumberFormat="1" applyFont="1" applyFill="1" applyBorder="1" applyAlignment="1" applyProtection="1">
      <alignment horizontal="left" vertical="center" wrapText="1"/>
    </xf>
    <xf numFmtId="0" fontId="5" fillId="11" borderId="5" xfId="54" applyNumberFormat="1" applyFont="1" applyFill="1" applyBorder="1" applyAlignment="1" applyProtection="1">
      <alignment horizontal="center" vertical="center" wrapText="1"/>
    </xf>
    <xf numFmtId="0" fontId="5" fillId="0" borderId="5" xfId="54" applyNumberFormat="1" applyFont="1" applyFill="1" applyBorder="1" applyAlignment="1" applyProtection="1">
      <alignment horizontal="center" vertical="center" wrapText="1"/>
    </xf>
    <xf numFmtId="0" fontId="5" fillId="7" borderId="0" xfId="55" applyFont="1" applyFill="1" applyBorder="1" applyAlignment="1" applyProtection="1">
      <alignment horizontal="center" vertical="center" wrapText="1"/>
    </xf>
    <xf numFmtId="49" fontId="5" fillId="2" borderId="13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5" xfId="54" applyNumberFormat="1" applyFont="1" applyFill="1" applyBorder="1" applyAlignment="1" applyProtection="1">
      <alignment horizontal="left" vertical="center" wrapText="1"/>
      <protection locked="0"/>
    </xf>
    <xf numFmtId="49" fontId="5" fillId="2" borderId="14" xfId="54" applyNumberFormat="1" applyFont="1" applyFill="1" applyBorder="1" applyAlignment="1" applyProtection="1">
      <alignment horizontal="left" vertical="center" wrapText="1"/>
      <protection locked="0"/>
    </xf>
    <xf numFmtId="0" fontId="5" fillId="9" borderId="13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5" xfId="55" applyNumberFormat="1" applyFont="1" applyFill="1" applyBorder="1" applyAlignment="1" applyProtection="1">
      <alignment horizontal="left" vertical="center" wrapText="1"/>
      <protection locked="0"/>
    </xf>
    <xf numFmtId="0" fontId="5" fillId="9" borderId="14" xfId="55" applyNumberFormat="1" applyFont="1" applyFill="1" applyBorder="1" applyAlignment="1" applyProtection="1">
      <alignment horizontal="left" vertical="center" wrapText="1"/>
      <protection locked="0"/>
    </xf>
    <xf numFmtId="14" fontId="49" fillId="0" borderId="5" xfId="54" applyNumberFormat="1" applyFont="1" applyFill="1" applyBorder="1" applyAlignment="1" applyProtection="1">
      <alignment horizontal="center" vertical="center" wrapText="1"/>
    </xf>
    <xf numFmtId="0" fontId="5" fillId="8" borderId="13" xfId="55" applyNumberFormat="1" applyFont="1" applyFill="1" applyBorder="1" applyAlignment="1" applyProtection="1">
      <alignment horizontal="left" vertical="center" wrapText="1"/>
    </xf>
    <xf numFmtId="0" fontId="5" fillId="8" borderId="15" xfId="55" applyNumberFormat="1" applyFont="1" applyFill="1" applyBorder="1" applyAlignment="1" applyProtection="1">
      <alignment horizontal="left" vertical="center" wrapText="1"/>
    </xf>
    <xf numFmtId="49" fontId="5" fillId="11" borderId="42" xfId="54" applyNumberFormat="1" applyFont="1" applyFill="1" applyBorder="1" applyAlignment="1" applyProtection="1">
      <alignment horizontal="center" vertical="center" wrapText="1"/>
    </xf>
    <xf numFmtId="49" fontId="5" fillId="11" borderId="37" xfId="54" applyNumberFormat="1" applyFont="1" applyFill="1" applyBorder="1" applyAlignment="1" applyProtection="1">
      <alignment horizontal="center" vertical="center" wrapText="1"/>
    </xf>
    <xf numFmtId="14" fontId="5" fillId="8" borderId="5" xfId="54" applyNumberFormat="1" applyFont="1" applyFill="1" applyBorder="1" applyAlignment="1" applyProtection="1">
      <alignment horizontal="left" vertical="center" wrapText="1" indent="1"/>
    </xf>
    <xf numFmtId="0" fontId="29" fillId="0" borderId="20" xfId="55" applyFont="1" applyFill="1" applyBorder="1" applyAlignment="1" applyProtection="1">
      <alignment horizontal="center" vertical="top" wrapText="1"/>
    </xf>
    <xf numFmtId="0" fontId="29" fillId="0" borderId="0" xfId="55" applyFont="1" applyFill="1" applyBorder="1" applyAlignment="1" applyProtection="1">
      <alignment horizontal="center" vertical="top" wrapText="1"/>
    </xf>
  </cellXfs>
  <cellStyles count="10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74" builtinId="30" hidden="1"/>
    <cellStyle name="20% - Акцент2" xfId="78" builtinId="34" hidden="1"/>
    <cellStyle name="20% - Акцент3" xfId="82" builtinId="38" hidden="1"/>
    <cellStyle name="20% - Акцент4" xfId="86" builtinId="42" hidden="1"/>
    <cellStyle name="20% - Акцент5" xfId="90" builtinId="46" hidden="1"/>
    <cellStyle name="20% - Акцент6" xfId="94" builtinId="50" hidden="1"/>
    <cellStyle name="40% - Акцент1" xfId="75" builtinId="31" hidden="1"/>
    <cellStyle name="40% - Акцент2" xfId="79" builtinId="35" hidden="1"/>
    <cellStyle name="40% - Акцент3" xfId="83" builtinId="39" hidden="1"/>
    <cellStyle name="40% - Акцент4" xfId="87" builtinId="43" hidden="1"/>
    <cellStyle name="40% - Акцент5" xfId="91" builtinId="47" hidden="1"/>
    <cellStyle name="40% - Акцент6" xfId="95" builtinId="51" hidden="1"/>
    <cellStyle name="60% - Акцент1" xfId="76" builtinId="32" hidden="1"/>
    <cellStyle name="60% - Акцент2" xfId="80" builtinId="36" hidden="1"/>
    <cellStyle name="60% - Акцент3" xfId="84" builtinId="40" hidden="1"/>
    <cellStyle name="60% - Акцент4" xfId="88" builtinId="44" hidden="1"/>
    <cellStyle name="60% - Акцент5" xfId="92" builtinId="48" hidden="1"/>
    <cellStyle name="60% - Акцент6" xfId="96" builtinId="52" hidden="1"/>
    <cellStyle name="Currency [0]" xfId="16"/>
    <cellStyle name="currency1" xfId="17"/>
    <cellStyle name="Currency2" xfId="18"/>
    <cellStyle name="currency3" xfId="19"/>
    <cellStyle name="currency4" xfId="20"/>
    <cellStyle name="Followed Hyperlink" xfId="21"/>
    <cellStyle name="Header 3" xfId="22"/>
    <cellStyle name="Hyperlink" xfId="23"/>
    <cellStyle name="normal" xfId="24"/>
    <cellStyle name="Normal1" xfId="25"/>
    <cellStyle name="Normal2" xfId="26"/>
    <cellStyle name="Percent1" xfId="27"/>
    <cellStyle name="Title 4" xfId="28"/>
    <cellStyle name="Акцент1" xfId="73" builtinId="29" hidden="1"/>
    <cellStyle name="Акцент2" xfId="77" builtinId="33" hidden="1"/>
    <cellStyle name="Акцент3" xfId="81" builtinId="37" hidden="1"/>
    <cellStyle name="Акцент4" xfId="85" builtinId="41" hidden="1"/>
    <cellStyle name="Акцент5" xfId="89" builtinId="45" hidden="1"/>
    <cellStyle name="Акцент6" xfId="93" builtinId="49" hidden="1"/>
    <cellStyle name="Ввод " xfId="29" builtinId="20" customBuiltin="1"/>
    <cellStyle name="Вывод" xfId="65" builtinId="21" hidden="1"/>
    <cellStyle name="Вычисление" xfId="66" builtinId="22" hidden="1"/>
    <cellStyle name="Гиперссылка" xfId="30" builtinId="8" customBuiltin="1"/>
    <cellStyle name="Гиперссылка 2 2" xfId="31"/>
    <cellStyle name="Денежный" xfId="99" builtinId="4" hidden="1"/>
    <cellStyle name="Денежный [0]" xfId="100" builtinId="7" hidden="1"/>
    <cellStyle name="Заголовок" xfId="32"/>
    <cellStyle name="Заголовок 1" xfId="58" builtinId="16" hidden="1"/>
    <cellStyle name="Заголовок 2" xfId="59" builtinId="17" hidden="1"/>
    <cellStyle name="Заголовок 3" xfId="60" builtinId="18" hidden="1"/>
    <cellStyle name="Заголовок 4" xfId="61" builtinId="19" hidden="1"/>
    <cellStyle name="ЗаголовокСтолбца" xfId="33"/>
    <cellStyle name="Значение" xfId="34"/>
    <cellStyle name="Итог" xfId="72" builtinId="25" hidden="1"/>
    <cellStyle name="Контрольная ячейка" xfId="68" builtinId="23" hidden="1"/>
    <cellStyle name="Название" xfId="57" builtinId="15" hidden="1"/>
    <cellStyle name="Нейтральный" xfId="64" builtinId="28" hidden="1"/>
    <cellStyle name="Обычный" xfId="0" builtinId="0" customBuiltin="1"/>
    <cellStyle name="Обычный 10" xfId="35"/>
    <cellStyle name="Обычный 12 2" xfId="36"/>
    <cellStyle name="Обычный 14" xfId="37"/>
    <cellStyle name="Обычный 15" xfId="38"/>
    <cellStyle name="Обычный 2" xfId="39"/>
    <cellStyle name="Обычный 2 2" xfId="40"/>
    <cellStyle name="Обычный 3" xfId="41"/>
    <cellStyle name="Обычный 3 2" xfId="42"/>
    <cellStyle name="Обычный 3 3" xfId="43"/>
    <cellStyle name="Обычный 4" xfId="44"/>
    <cellStyle name="Обычный_BALANCE.WARM.2007YEAR(FACT)" xfId="45"/>
    <cellStyle name="Обычный_INVEST.WARM.PLAN.4.78(v0.1)" xfId="46"/>
    <cellStyle name="Обычный_JKH.OPEN.INFO.HVS(v3.5)_цены161210" xfId="47"/>
    <cellStyle name="Обычный_JKH.OPEN.INFO.PRICE.VO_v4.0(10.02.11)" xfId="48"/>
    <cellStyle name="Обычный_KRU.TARIFF.FACT-0.3" xfId="49"/>
    <cellStyle name="Обычный_MINENERGO.340.PRIL79(v0.1)" xfId="50"/>
    <cellStyle name="Обычный_PREDEL.JKH.2010(v1.3)" xfId="51"/>
    <cellStyle name="Обычный_razrabotka_sablonov_po_WKU" xfId="52"/>
    <cellStyle name="Обычный_SIMPLE_1_massive2" xfId="53"/>
    <cellStyle name="Обычный_ЖКУ_проект3" xfId="54"/>
    <cellStyle name="Обычный_Мониторинг инвестиций" xfId="55"/>
    <cellStyle name="Обычный_Шаблон по источникам для Модуля Реестр (2)" xfId="56"/>
    <cellStyle name="Плохой" xfId="63" builtinId="27" hidden="1"/>
    <cellStyle name="Пояснение" xfId="71" builtinId="53" hidden="1"/>
    <cellStyle name="Примечание" xfId="70" builtinId="10" hidden="1"/>
    <cellStyle name="Процентный" xfId="101" builtinId="5" hidden="1"/>
    <cellStyle name="Связанная ячейка" xfId="67" builtinId="24" hidden="1"/>
    <cellStyle name="Текст предупреждения" xfId="69" builtinId="11" hidden="1"/>
    <cellStyle name="Финансовый" xfId="97" builtinId="3" hidden="1"/>
    <cellStyle name="Финансовый [0]" xfId="98" builtinId="6" hidden="1"/>
    <cellStyle name="Хороший" xfId="62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22</xdr:row>
      <xdr:rowOff>0</xdr:rowOff>
    </xdr:from>
    <xdr:to>
      <xdr:col>21</xdr:col>
      <xdr:colOff>228600</xdr:colOff>
      <xdr:row>22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7315200" y="352806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248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3895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17</xdr:row>
      <xdr:rowOff>0</xdr:rowOff>
    </xdr:from>
    <xdr:to>
      <xdr:col>7</xdr:col>
      <xdr:colOff>0</xdr:colOff>
      <xdr:row>18</xdr:row>
      <xdr:rowOff>190500</xdr:rowOff>
    </xdr:to>
    <xdr:grpSp>
      <xdr:nvGrpSpPr>
        <xdr:cNvPr id="7207128" name="shCalendar" hidden="1"/>
        <xdr:cNvGrpSpPr>
          <a:grpSpLocks/>
        </xdr:cNvGrpSpPr>
      </xdr:nvGrpSpPr>
      <xdr:grpSpPr bwMode="auto">
        <a:xfrm>
          <a:off x="6606540" y="343662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7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7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976122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050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38100</xdr:colOff>
      <xdr:row>33</xdr:row>
      <xdr:rowOff>0</xdr:rowOff>
    </xdr:from>
    <xdr:to>
      <xdr:col>9</xdr:col>
      <xdr:colOff>228600</xdr:colOff>
      <xdr:row>33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38060" y="1148334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-20031.doc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4_1">
    <tabColor rgb="FFFFCC99"/>
  </sheetPr>
  <dimension ref="A1"/>
  <sheetViews>
    <sheetView showGridLines="0" workbookViewId="0"/>
  </sheetViews>
  <sheetFormatPr defaultColWidth="9.125" defaultRowHeight="11.4"/>
  <cols>
    <col min="1" max="16384" width="9.125" style="228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3" customHeight="1">
      <c r="A1" s="315" t="s">
        <v>213</v>
      </c>
    </row>
    <row r="2" spans="1:20" ht="22.2">
      <c r="F2" s="767" t="s">
        <v>497</v>
      </c>
      <c r="G2" s="768"/>
      <c r="H2" s="769"/>
      <c r="I2" s="575"/>
    </row>
    <row r="3" spans="1:20" ht="3" customHeight="1"/>
    <row r="4" spans="1:20" s="250" customFormat="1" ht="11.4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677" t="s">
        <v>95</v>
      </c>
      <c r="G5" s="457" t="s">
        <v>472</v>
      </c>
      <c r="H5" s="686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600000000000001">
      <c r="A7" s="314"/>
      <c r="B7" s="314"/>
      <c r="C7" s="314"/>
      <c r="D7" s="314"/>
      <c r="F7" s="683">
        <v>1</v>
      </c>
      <c r="G7" s="537" t="s">
        <v>498</v>
      </c>
      <c r="H7" s="681" t="str">
        <f>IF(dateCh="","",dateCh)</f>
        <v>06.05.2019</v>
      </c>
      <c r="I7" s="281" t="s">
        <v>499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.6">
      <c r="A8" s="771">
        <v>1</v>
      </c>
      <c r="B8" s="314"/>
      <c r="C8" s="314"/>
      <c r="D8" s="314"/>
      <c r="F8" s="683" t="str">
        <f>"2." &amp;mergeValue(A8)</f>
        <v>2.1</v>
      </c>
      <c r="G8" s="537" t="s">
        <v>500</v>
      </c>
      <c r="H8" s="681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598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8">
      <c r="A9" s="771"/>
      <c r="B9" s="314"/>
      <c r="C9" s="314"/>
      <c r="D9" s="314"/>
      <c r="F9" s="683" t="str">
        <f>"3." &amp;mergeValue(A9)</f>
        <v>3.1</v>
      </c>
      <c r="G9" s="537" t="s">
        <v>501</v>
      </c>
      <c r="H9" s="681" t="str">
        <f>IF('Перечень тарифов'!F21="","наименование отсутствует","" &amp; 'Перечень тарифов'!F21 &amp; "")</f>
        <v>Водоотведение</v>
      </c>
      <c r="I9" s="281" t="s">
        <v>596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8">
      <c r="A10" s="771"/>
      <c r="B10" s="314"/>
      <c r="C10" s="314"/>
      <c r="D10" s="314"/>
      <c r="F10" s="683" t="str">
        <f>"4."&amp;mergeValue(A10)</f>
        <v>4.1</v>
      </c>
      <c r="G10" s="537" t="s">
        <v>502</v>
      </c>
      <c r="H10" s="686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600000000000001">
      <c r="A11" s="771"/>
      <c r="B11" s="771">
        <v>1</v>
      </c>
      <c r="C11" s="678"/>
      <c r="D11" s="678"/>
      <c r="F11" s="683" t="str">
        <f>"4."&amp;mergeValue(A11) &amp;"."&amp;mergeValue(B11)</f>
        <v>4.1.1</v>
      </c>
      <c r="G11" s="445" t="s">
        <v>600</v>
      </c>
      <c r="H11" s="681" t="str">
        <f>IF(region_name="","",region_name)</f>
        <v>Республика Башкортостан</v>
      </c>
      <c r="I11" s="281" t="s">
        <v>505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8">
      <c r="A12" s="771"/>
      <c r="B12" s="771"/>
      <c r="C12" s="771">
        <v>1</v>
      </c>
      <c r="D12" s="678"/>
      <c r="F12" s="683" t="str">
        <f>"4."&amp;mergeValue(A12) &amp;"."&amp;mergeValue(B12)&amp;"."&amp;mergeValue(C12)</f>
        <v>4.1.1.1</v>
      </c>
      <c r="G12" s="461" t="s">
        <v>503</v>
      </c>
      <c r="H12" s="681" t="str">
        <f>IF(Территории!H13="","","" &amp; Территории!H13 &amp; "")</f>
        <v>Город Октябрьский</v>
      </c>
      <c r="I12" s="281" t="s">
        <v>506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7">
      <c r="A13" s="771"/>
      <c r="B13" s="771"/>
      <c r="C13" s="771"/>
      <c r="D13" s="678">
        <v>1</v>
      </c>
      <c r="F13" s="683" t="str">
        <f>"4."&amp;mergeValue(A13) &amp;"."&amp;mergeValue(B13)&amp;"."&amp;mergeValue(C13)&amp;"."&amp;mergeValue(D13)</f>
        <v>4.1.1.1.1</v>
      </c>
      <c r="G13" s="540" t="s">
        <v>504</v>
      </c>
      <c r="H13" s="681" t="str">
        <f>IF(Территории!R14="","","" &amp; Территории!R14 &amp; "")</f>
        <v>Город Октябрьский (80735000)</v>
      </c>
      <c r="I13" s="679" t="s">
        <v>599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6" t="s">
        <v>601</v>
      </c>
      <c r="H15" s="766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_1">
    <tabColor rgb="FFEAEBEE"/>
  </sheetPr>
  <dimension ref="A1:AF37"/>
  <sheetViews>
    <sheetView showGridLines="0" tabSelected="1" topLeftCell="C16" zoomScaleNormal="100" workbookViewId="0">
      <selection activeCell="K23" sqref="K23"/>
    </sheetView>
  </sheetViews>
  <sheetFormatPr defaultColWidth="10.625" defaultRowHeight="13.8"/>
  <cols>
    <col min="1" max="1" width="9.125" style="96" hidden="1" customWidth="1"/>
    <col min="2" max="2" width="9.125" style="245" hidden="1" customWidth="1"/>
    <col min="3" max="3" width="3.75" style="87" customWidth="1"/>
    <col min="4" max="4" width="6.25" style="34" bestFit="1" customWidth="1"/>
    <col min="5" max="5" width="46.75" style="34" customWidth="1"/>
    <col min="6" max="6" width="35.75" style="34" customWidth="1"/>
    <col min="7" max="7" width="3.75" style="34" customWidth="1"/>
    <col min="8" max="9" width="11.75" style="34" customWidth="1"/>
    <col min="10" max="11" width="35.75" style="34" customWidth="1"/>
    <col min="12" max="12" width="84.875" style="34" customWidth="1"/>
    <col min="13" max="13" width="10.625" style="34"/>
    <col min="14" max="15" width="10.625" style="312"/>
    <col min="16" max="16384" width="10.625" style="34"/>
  </cols>
  <sheetData>
    <row r="1" spans="1:32" hidden="1">
      <c r="S1" s="480"/>
      <c r="AF1" s="534"/>
    </row>
    <row r="2" spans="1:32" hidden="1"/>
    <row r="3" spans="1:32" hidden="1"/>
    <row r="4" spans="1:32" ht="3" customHeight="1">
      <c r="C4" s="86"/>
      <c r="D4" s="35"/>
      <c r="E4" s="35"/>
      <c r="F4" s="35"/>
      <c r="G4" s="35"/>
      <c r="H4" s="35"/>
      <c r="I4" s="35"/>
      <c r="J4" s="35"/>
      <c r="K4" s="36"/>
      <c r="L4" s="36"/>
    </row>
    <row r="5" spans="1:32" ht="26.1" customHeight="1">
      <c r="C5" s="86"/>
      <c r="D5" s="774" t="s">
        <v>656</v>
      </c>
      <c r="E5" s="774"/>
      <c r="F5" s="774"/>
      <c r="G5" s="774"/>
      <c r="H5" s="774"/>
      <c r="I5" s="774"/>
      <c r="J5" s="774"/>
      <c r="K5" s="774"/>
      <c r="L5" s="455"/>
    </row>
    <row r="6" spans="1:32" ht="3" customHeight="1">
      <c r="C6" s="86"/>
      <c r="D6" s="35"/>
      <c r="E6" s="84"/>
      <c r="F6" s="84"/>
      <c r="G6" s="602"/>
      <c r="H6" s="602"/>
      <c r="I6" s="602"/>
      <c r="J6" s="84"/>
      <c r="K6" s="83"/>
      <c r="L6" s="408"/>
    </row>
    <row r="7" spans="1:32" ht="18.600000000000001">
      <c r="C7" s="86"/>
      <c r="D7" s="35"/>
      <c r="E7" s="61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F7" s="792" t="str">
        <f>IF(datePr_ch="",IF(datePr="","",datePr),datePr_ch)</f>
        <v>26.04.2019</v>
      </c>
      <c r="G7" s="792"/>
      <c r="H7" s="792"/>
      <c r="I7" s="792"/>
      <c r="J7" s="792"/>
      <c r="K7" s="792"/>
      <c r="L7" s="668"/>
      <c r="M7" s="283"/>
    </row>
    <row r="8" spans="1:32" ht="22.8">
      <c r="C8" s="86"/>
      <c r="D8" s="35"/>
      <c r="E8" s="61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F8" s="792" t="str">
        <f>IF(numberPr_ch="",IF(numberPr="","",numberPr),numberPr_ch)</f>
        <v>2337/2019</v>
      </c>
      <c r="G8" s="792"/>
      <c r="H8" s="792"/>
      <c r="I8" s="792"/>
      <c r="J8" s="792"/>
      <c r="K8" s="792"/>
      <c r="L8" s="668"/>
      <c r="M8" s="283"/>
    </row>
    <row r="9" spans="1:32">
      <c r="C9" s="86"/>
      <c r="D9" s="35"/>
      <c r="E9" s="602"/>
      <c r="F9" s="602"/>
      <c r="G9" s="602"/>
      <c r="H9" s="602"/>
      <c r="I9" s="602"/>
      <c r="J9" s="602"/>
      <c r="K9" s="83"/>
      <c r="L9" s="408"/>
    </row>
    <row r="10" spans="1:32" ht="21" customHeight="1">
      <c r="C10" s="86"/>
      <c r="D10" s="772" t="s">
        <v>469</v>
      </c>
      <c r="E10" s="772"/>
      <c r="F10" s="772"/>
      <c r="G10" s="772"/>
      <c r="H10" s="772"/>
      <c r="I10" s="772"/>
      <c r="J10" s="772"/>
      <c r="K10" s="772"/>
      <c r="L10" s="773" t="s">
        <v>470</v>
      </c>
    </row>
    <row r="11" spans="1:32" ht="21" customHeight="1">
      <c r="C11" s="86"/>
      <c r="D11" s="788" t="s">
        <v>95</v>
      </c>
      <c r="E11" s="790" t="s">
        <v>299</v>
      </c>
      <c r="F11" s="790" t="s">
        <v>23</v>
      </c>
      <c r="G11" s="793" t="s">
        <v>609</v>
      </c>
      <c r="H11" s="794"/>
      <c r="I11" s="795"/>
      <c r="J11" s="790" t="s">
        <v>464</v>
      </c>
      <c r="K11" s="790" t="s">
        <v>471</v>
      </c>
      <c r="L11" s="773"/>
    </row>
    <row r="12" spans="1:32" ht="21" customHeight="1">
      <c r="C12" s="86"/>
      <c r="D12" s="789"/>
      <c r="E12" s="791"/>
      <c r="F12" s="791"/>
      <c r="G12" s="778" t="s">
        <v>610</v>
      </c>
      <c r="H12" s="779"/>
      <c r="I12" s="115" t="s">
        <v>611</v>
      </c>
      <c r="J12" s="791"/>
      <c r="K12" s="791"/>
      <c r="L12" s="773"/>
    </row>
    <row r="13" spans="1:32" ht="12" customHeight="1">
      <c r="C13" s="86"/>
      <c r="D13" s="41" t="s">
        <v>96</v>
      </c>
      <c r="E13" s="41" t="s">
        <v>52</v>
      </c>
      <c r="F13" s="41" t="s">
        <v>53</v>
      </c>
      <c r="G13" s="780" t="s">
        <v>54</v>
      </c>
      <c r="H13" s="780"/>
      <c r="I13" s="41" t="s">
        <v>71</v>
      </c>
      <c r="J13" s="41" t="s">
        <v>72</v>
      </c>
      <c r="K13" s="41" t="s">
        <v>186</v>
      </c>
      <c r="L13" s="41" t="s">
        <v>187</v>
      </c>
    </row>
    <row r="14" spans="1:32" ht="14.25" customHeight="1">
      <c r="A14" s="407"/>
      <c r="C14" s="86"/>
      <c r="D14" s="606">
        <v>1</v>
      </c>
      <c r="E14" s="786" t="s">
        <v>612</v>
      </c>
      <c r="F14" s="787"/>
      <c r="G14" s="787"/>
      <c r="H14" s="787"/>
      <c r="I14" s="787"/>
      <c r="J14" s="787"/>
      <c r="K14" s="787"/>
      <c r="L14" s="184"/>
      <c r="M14" s="608"/>
    </row>
    <row r="15" spans="1:32" ht="57">
      <c r="A15" s="407"/>
      <c r="C15" s="86"/>
      <c r="D15" s="606" t="s">
        <v>297</v>
      </c>
      <c r="E15" s="414" t="s">
        <v>473</v>
      </c>
      <c r="F15" s="414" t="s">
        <v>473</v>
      </c>
      <c r="G15" s="781" t="s">
        <v>473</v>
      </c>
      <c r="H15" s="782"/>
      <c r="I15" s="414" t="s">
        <v>473</v>
      </c>
      <c r="J15" s="657" t="s">
        <v>2528</v>
      </c>
      <c r="K15" s="698"/>
      <c r="L15" s="281" t="s">
        <v>613</v>
      </c>
      <c r="M15" s="608"/>
    </row>
    <row r="16" spans="1:32" ht="18.600000000000001">
      <c r="A16" s="407"/>
      <c r="B16" s="245">
        <v>3</v>
      </c>
      <c r="C16" s="86"/>
      <c r="D16" s="610">
        <v>2</v>
      </c>
      <c r="E16" s="796" t="s">
        <v>614</v>
      </c>
      <c r="F16" s="797"/>
      <c r="G16" s="797"/>
      <c r="H16" s="798"/>
      <c r="I16" s="798"/>
      <c r="J16" s="798" t="s">
        <v>473</v>
      </c>
      <c r="K16" s="798"/>
      <c r="L16" s="603"/>
      <c r="M16" s="608"/>
    </row>
    <row r="17" spans="1:15" ht="34.049999999999997" customHeight="1">
      <c r="A17" s="407"/>
      <c r="C17" s="799"/>
      <c r="D17" s="783" t="s">
        <v>615</v>
      </c>
      <c r="E17" s="784" t="str">
        <f>IF('Перечень тарифов'!E21="","наименование отсутствует","" &amp; 'Перечень тарифов'!E21 &amp; "")</f>
        <v>Тариф на водоотведение</v>
      </c>
      <c r="F17" s="785" t="str">
        <f>IF('Перечень тарифов'!J21="","наименование отсутствует","" &amp; 'Перечень тарифов'!J21 &amp; "")</f>
        <v>тариф на водоотведение</v>
      </c>
      <c r="G17" s="414"/>
      <c r="H17" s="667" t="s">
        <v>2426</v>
      </c>
      <c r="I17" s="666" t="s">
        <v>3092</v>
      </c>
      <c r="J17" s="657" t="s">
        <v>251</v>
      </c>
      <c r="K17" s="414" t="s">
        <v>473</v>
      </c>
      <c r="L17" s="775" t="s">
        <v>657</v>
      </c>
      <c r="M17" s="608"/>
    </row>
    <row r="18" spans="1:15" ht="34.049999999999997" customHeight="1">
      <c r="A18" s="407"/>
      <c r="C18" s="799"/>
      <c r="D18" s="783"/>
      <c r="E18" s="784"/>
      <c r="F18" s="785"/>
      <c r="G18" s="682" t="s">
        <v>3082</v>
      </c>
      <c r="H18" s="666" t="s">
        <v>3094</v>
      </c>
      <c r="I18" s="666" t="s">
        <v>3095</v>
      </c>
      <c r="J18" s="657" t="s">
        <v>251</v>
      </c>
      <c r="K18" s="414" t="s">
        <v>473</v>
      </c>
      <c r="L18" s="776"/>
      <c r="M18" s="608"/>
    </row>
    <row r="19" spans="1:15" ht="34.049999999999997" customHeight="1">
      <c r="A19" s="407"/>
      <c r="C19" s="799"/>
      <c r="D19" s="783"/>
      <c r="E19" s="784"/>
      <c r="F19" s="785"/>
      <c r="G19" s="682" t="s">
        <v>3082</v>
      </c>
      <c r="H19" s="666" t="s">
        <v>3097</v>
      </c>
      <c r="I19" s="666" t="s">
        <v>3096</v>
      </c>
      <c r="J19" s="657" t="s">
        <v>251</v>
      </c>
      <c r="K19" s="414" t="s">
        <v>473</v>
      </c>
      <c r="L19" s="776"/>
      <c r="M19" s="608"/>
    </row>
    <row r="20" spans="1:15" ht="28.8" customHeight="1">
      <c r="A20" s="407"/>
      <c r="C20" s="799"/>
      <c r="D20" s="783"/>
      <c r="E20" s="784"/>
      <c r="F20" s="785"/>
      <c r="G20" s="682" t="s">
        <v>3082</v>
      </c>
      <c r="H20" s="666" t="s">
        <v>3098</v>
      </c>
      <c r="I20" s="666" t="s">
        <v>2427</v>
      </c>
      <c r="J20" s="657" t="s">
        <v>251</v>
      </c>
      <c r="K20" s="414" t="s">
        <v>473</v>
      </c>
      <c r="L20" s="776"/>
      <c r="M20" s="608"/>
    </row>
    <row r="21" spans="1:15" ht="18.75" customHeight="1">
      <c r="A21" s="407"/>
      <c r="C21" s="799"/>
      <c r="D21" s="783"/>
      <c r="E21" s="784"/>
      <c r="F21" s="785"/>
      <c r="G21" s="611"/>
      <c r="H21" s="605" t="s">
        <v>278</v>
      </c>
      <c r="I21" s="418"/>
      <c r="J21" s="418"/>
      <c r="K21" s="416"/>
      <c r="L21" s="777"/>
      <c r="M21" s="608"/>
    </row>
    <row r="22" spans="1:15" ht="18.600000000000001">
      <c r="A22" s="407"/>
      <c r="B22" s="245">
        <v>3</v>
      </c>
      <c r="C22" s="86"/>
      <c r="D22" s="246" t="s">
        <v>53</v>
      </c>
      <c r="E22" s="786" t="s">
        <v>616</v>
      </c>
      <c r="F22" s="786"/>
      <c r="G22" s="786"/>
      <c r="H22" s="786"/>
      <c r="I22" s="786"/>
      <c r="J22" s="786"/>
      <c r="K22" s="786"/>
      <c r="L22" s="535"/>
      <c r="M22" s="608"/>
    </row>
    <row r="23" spans="1:15" ht="34.200000000000003">
      <c r="A23" s="407"/>
      <c r="C23" s="86"/>
      <c r="D23" s="606" t="s">
        <v>465</v>
      </c>
      <c r="E23" s="414" t="s">
        <v>473</v>
      </c>
      <c r="F23" s="414" t="s">
        <v>473</v>
      </c>
      <c r="G23" s="781" t="s">
        <v>473</v>
      </c>
      <c r="H23" s="782"/>
      <c r="I23" s="414" t="s">
        <v>473</v>
      </c>
      <c r="J23" s="414" t="s">
        <v>473</v>
      </c>
      <c r="K23" s="697" t="s">
        <v>3101</v>
      </c>
      <c r="L23" s="281" t="s">
        <v>617</v>
      </c>
      <c r="M23" s="608"/>
    </row>
    <row r="24" spans="1:15" ht="18.600000000000001">
      <c r="A24" s="407"/>
      <c r="B24" s="245">
        <v>3</v>
      </c>
      <c r="C24" s="86"/>
      <c r="D24" s="246" t="s">
        <v>54</v>
      </c>
      <c r="E24" s="786" t="s">
        <v>618</v>
      </c>
      <c r="F24" s="786"/>
      <c r="G24" s="786"/>
      <c r="H24" s="786"/>
      <c r="I24" s="786"/>
      <c r="J24" s="786"/>
      <c r="K24" s="786"/>
      <c r="L24" s="535"/>
      <c r="M24" s="608"/>
    </row>
    <row r="25" spans="1:15" ht="79.8" customHeight="1">
      <c r="A25" s="407"/>
      <c r="C25" s="799"/>
      <c r="D25" s="783" t="s">
        <v>466</v>
      </c>
      <c r="E25" s="784" t="str">
        <f>IF('Перечень тарифов'!E21="","наименование отсутствует","" &amp; 'Перечень тарифов'!E21 &amp; "")</f>
        <v>Тариф на водоотведение</v>
      </c>
      <c r="F25" s="785" t="str">
        <f>IF('Перечень тарифов'!J21="","наименование отсутствует","" &amp; 'Перечень тарифов'!J21 &amp; "")</f>
        <v>тариф на водоотведение</v>
      </c>
      <c r="G25" s="414"/>
      <c r="H25" s="666" t="s">
        <v>2426</v>
      </c>
      <c r="I25" s="666" t="s">
        <v>3092</v>
      </c>
      <c r="J25" s="670">
        <v>116639</v>
      </c>
      <c r="K25" s="414" t="s">
        <v>473</v>
      </c>
      <c r="L25" s="775" t="s">
        <v>658</v>
      </c>
      <c r="M25" s="608"/>
    </row>
    <row r="26" spans="1:15" ht="18.600000000000001">
      <c r="A26" s="407"/>
      <c r="C26" s="799"/>
      <c r="D26" s="783"/>
      <c r="E26" s="784"/>
      <c r="F26" s="785"/>
      <c r="G26" s="611"/>
      <c r="H26" s="605" t="s">
        <v>278</v>
      </c>
      <c r="I26" s="415"/>
      <c r="J26" s="415"/>
      <c r="K26" s="416"/>
      <c r="L26" s="777"/>
      <c r="M26" s="608"/>
    </row>
    <row r="27" spans="1:15" ht="18.600000000000001">
      <c r="A27" s="407"/>
      <c r="C27" s="86"/>
      <c r="D27" s="246" t="s">
        <v>71</v>
      </c>
      <c r="E27" s="786" t="s">
        <v>619</v>
      </c>
      <c r="F27" s="786"/>
      <c r="G27" s="786"/>
      <c r="H27" s="786"/>
      <c r="I27" s="786"/>
      <c r="J27" s="786"/>
      <c r="K27" s="786"/>
      <c r="L27" s="535"/>
      <c r="M27" s="608"/>
    </row>
    <row r="28" spans="1:15" ht="91.2" customHeight="1">
      <c r="A28" s="407"/>
      <c r="C28" s="799"/>
      <c r="D28" s="800" t="s">
        <v>467</v>
      </c>
      <c r="E28" s="784" t="str">
        <f>IF('Перечень тарифов'!E21="","наименование отсутствует","" &amp; 'Перечень тарифов'!E21 &amp; "")</f>
        <v>Тариф на водоотведение</v>
      </c>
      <c r="F28" s="785" t="str">
        <f>IF('Перечень тарифов'!J21="","наименование отсутствует","" &amp; 'Перечень тарифов'!J21 &amp; "")</f>
        <v>тариф на водоотведение</v>
      </c>
      <c r="G28" s="414"/>
      <c r="H28" s="667" t="s">
        <v>2426</v>
      </c>
      <c r="I28" s="666" t="s">
        <v>3092</v>
      </c>
      <c r="J28" s="670">
        <v>5280</v>
      </c>
      <c r="K28" s="414" t="s">
        <v>473</v>
      </c>
      <c r="L28" s="775" t="s">
        <v>647</v>
      </c>
      <c r="M28" s="608"/>
    </row>
    <row r="29" spans="1:15" ht="18.600000000000001">
      <c r="A29" s="407"/>
      <c r="C29" s="799"/>
      <c r="D29" s="801"/>
      <c r="E29" s="784"/>
      <c r="F29" s="785"/>
      <c r="G29" s="611"/>
      <c r="H29" s="605" t="s">
        <v>278</v>
      </c>
      <c r="I29" s="415"/>
      <c r="J29" s="415"/>
      <c r="K29" s="416"/>
      <c r="L29" s="777"/>
      <c r="M29" s="608"/>
    </row>
    <row r="30" spans="1:15" ht="26.1" customHeight="1">
      <c r="A30" s="407"/>
      <c r="C30" s="86"/>
      <c r="D30" s="246" t="s">
        <v>72</v>
      </c>
      <c r="E30" s="786" t="s">
        <v>659</v>
      </c>
      <c r="F30" s="786"/>
      <c r="G30" s="786"/>
      <c r="H30" s="786"/>
      <c r="I30" s="786"/>
      <c r="J30" s="786"/>
      <c r="K30" s="786"/>
      <c r="L30" s="535"/>
      <c r="M30" s="608"/>
    </row>
    <row r="31" spans="1:15" ht="136.80000000000001" customHeight="1">
      <c r="A31" s="407"/>
      <c r="C31" s="799"/>
      <c r="D31" s="800" t="s">
        <v>468</v>
      </c>
      <c r="E31" s="784" t="str">
        <f>IF('Перечень тарифов'!E21="","наименование отсутствует","" &amp; 'Перечень тарифов'!E21 &amp; "")</f>
        <v>Тариф на водоотведение</v>
      </c>
      <c r="F31" s="785" t="str">
        <f>IF('Перечень тарифов'!J21="","наименование отсутствует","" &amp; 'Перечень тарифов'!J21 &amp; "")</f>
        <v>тариф на водоотведение</v>
      </c>
      <c r="G31" s="414"/>
      <c r="H31" s="667" t="s">
        <v>2426</v>
      </c>
      <c r="I31" s="666" t="s">
        <v>3092</v>
      </c>
      <c r="J31" s="670">
        <v>31269</v>
      </c>
      <c r="K31" s="414" t="s">
        <v>473</v>
      </c>
      <c r="L31" s="775" t="s">
        <v>648</v>
      </c>
      <c r="M31" s="608"/>
      <c r="O31" s="312" t="s">
        <v>583</v>
      </c>
    </row>
    <row r="32" spans="1:15" ht="18.600000000000001">
      <c r="A32" s="407"/>
      <c r="C32" s="799"/>
      <c r="D32" s="801"/>
      <c r="E32" s="784"/>
      <c r="F32" s="785"/>
      <c r="G32" s="611"/>
      <c r="H32" s="605" t="s">
        <v>278</v>
      </c>
      <c r="I32" s="415"/>
      <c r="J32" s="415"/>
      <c r="K32" s="416"/>
      <c r="L32" s="777"/>
      <c r="M32" s="608"/>
    </row>
    <row r="33" spans="1:15" ht="25.5" customHeight="1">
      <c r="A33" s="407"/>
      <c r="B33" s="245">
        <v>3</v>
      </c>
      <c r="C33" s="86"/>
      <c r="D33" s="246" t="s">
        <v>186</v>
      </c>
      <c r="E33" s="786" t="s">
        <v>660</v>
      </c>
      <c r="F33" s="786"/>
      <c r="G33" s="786"/>
      <c r="H33" s="786"/>
      <c r="I33" s="786"/>
      <c r="J33" s="786"/>
      <c r="K33" s="786"/>
      <c r="L33" s="535"/>
      <c r="M33" s="608"/>
    </row>
    <row r="34" spans="1:15" ht="125.4" customHeight="1">
      <c r="A34" s="407"/>
      <c r="C34" s="799"/>
      <c r="D34" s="800" t="s">
        <v>620</v>
      </c>
      <c r="E34" s="784" t="str">
        <f>IF('Перечень тарифов'!E21="","наименование отсутствует","" &amp; 'Перечень тарифов'!E21 &amp; "")</f>
        <v>Тариф на водоотведение</v>
      </c>
      <c r="F34" s="785" t="str">
        <f>IF('Перечень тарифов'!J21="","наименование отсутствует","" &amp; 'Перечень тарифов'!J21 &amp; "")</f>
        <v>тариф на водоотведение</v>
      </c>
      <c r="G34" s="414"/>
      <c r="H34" s="667" t="s">
        <v>2426</v>
      </c>
      <c r="I34" s="666" t="s">
        <v>3092</v>
      </c>
      <c r="J34" s="670">
        <v>6748</v>
      </c>
      <c r="K34" s="414" t="s">
        <v>473</v>
      </c>
      <c r="L34" s="775" t="s">
        <v>649</v>
      </c>
      <c r="M34" s="608"/>
    </row>
    <row r="35" spans="1:15" ht="18.600000000000001">
      <c r="A35" s="407"/>
      <c r="C35" s="799"/>
      <c r="D35" s="801"/>
      <c r="E35" s="784"/>
      <c r="F35" s="785"/>
      <c r="G35" s="611"/>
      <c r="H35" s="605" t="s">
        <v>278</v>
      </c>
      <c r="I35" s="415"/>
      <c r="J35" s="415"/>
      <c r="K35" s="416"/>
      <c r="L35" s="777"/>
      <c r="M35" s="608"/>
    </row>
    <row r="36" spans="1:15" s="228" customFormat="1" ht="3" customHeight="1">
      <c r="A36" s="407"/>
      <c r="D36" s="623"/>
      <c r="E36" s="623"/>
      <c r="F36" s="623"/>
      <c r="G36" s="623"/>
      <c r="H36" s="623"/>
      <c r="I36" s="623"/>
      <c r="J36" s="623"/>
      <c r="K36" s="623"/>
      <c r="L36" s="623"/>
      <c r="N36" s="409"/>
      <c r="O36" s="409"/>
    </row>
    <row r="37" spans="1:15" ht="24.75" customHeight="1">
      <c r="D37" s="417">
        <v>1</v>
      </c>
      <c r="E37" s="766" t="s">
        <v>691</v>
      </c>
      <c r="F37" s="766"/>
      <c r="G37" s="766"/>
      <c r="H37" s="766"/>
      <c r="I37" s="766"/>
      <c r="J37" s="766"/>
      <c r="K37" s="766"/>
      <c r="L37" s="766"/>
    </row>
  </sheetData>
  <sheetProtection password="FA9C" sheet="1" objects="1" scenarios="1" formatColumns="0" formatRows="0"/>
  <mergeCells count="48">
    <mergeCell ref="C34:C35"/>
    <mergeCell ref="E17:E21"/>
    <mergeCell ref="C17:C21"/>
    <mergeCell ref="C25:C26"/>
    <mergeCell ref="C28:C29"/>
    <mergeCell ref="C31:C32"/>
    <mergeCell ref="D34:D35"/>
    <mergeCell ref="D28:D29"/>
    <mergeCell ref="D31:D32"/>
    <mergeCell ref="E37:L37"/>
    <mergeCell ref="E33:K33"/>
    <mergeCell ref="E27:K27"/>
    <mergeCell ref="E30:K30"/>
    <mergeCell ref="L25:L26"/>
    <mergeCell ref="L28:L29"/>
    <mergeCell ref="L31:L32"/>
    <mergeCell ref="L34:L35"/>
    <mergeCell ref="E28:E29"/>
    <mergeCell ref="F28:F29"/>
    <mergeCell ref="E34:E35"/>
    <mergeCell ref="F34:F35"/>
    <mergeCell ref="E31:E32"/>
    <mergeCell ref="F31:F32"/>
    <mergeCell ref="D5:K5"/>
    <mergeCell ref="D10:K10"/>
    <mergeCell ref="L10:L12"/>
    <mergeCell ref="E14:K14"/>
    <mergeCell ref="L17:L21"/>
    <mergeCell ref="D11:D12"/>
    <mergeCell ref="E11:E12"/>
    <mergeCell ref="F11:F12"/>
    <mergeCell ref="J11:J12"/>
    <mergeCell ref="K11:K12"/>
    <mergeCell ref="D17:D21"/>
    <mergeCell ref="F17:F21"/>
    <mergeCell ref="F7:K7"/>
    <mergeCell ref="F8:K8"/>
    <mergeCell ref="G11:I11"/>
    <mergeCell ref="E16:K16"/>
    <mergeCell ref="G12:H12"/>
    <mergeCell ref="G13:H13"/>
    <mergeCell ref="G15:H15"/>
    <mergeCell ref="D25:D26"/>
    <mergeCell ref="E25:E26"/>
    <mergeCell ref="F25:F26"/>
    <mergeCell ref="E24:K24"/>
    <mergeCell ref="E22:K22"/>
    <mergeCell ref="G23:H23"/>
  </mergeCells>
  <dataValidations count="6">
    <dataValidation type="textLength" operator="lessThanOrEqual" allowBlank="1" showInputMessage="1" showErrorMessage="1" errorTitle="Ошибка" error="Допускается ввод не более 900 символов!" sqref="L31 L34 L25 L28 L16:L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K15 K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34:I34 H25:I25 H28:I28 H31:I31 H17:I20"/>
    <dataValidation type="list" allowBlank="1" showInputMessage="1" showErrorMessage="1" errorTitle="Ошибка" error="Выберите значение из списка" prompt="Выберите значение из списка" sqref="J17:J20">
      <formula1>kind_of_control_method</formula1>
    </dataValidation>
    <dataValidation type="decimal" allowBlank="1" showErrorMessage="1" errorTitle="Ошибка" error="Допускается ввод только действительных чисел!" sqref="J31 J25 J28 J34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J15">
      <formula1>900</formula1>
    </dataValidation>
  </dataValidations>
  <hyperlinks>
    <hyperlink ref="K23" location="'Форма 3.12.1'!$K$23" tooltip="Кликните по гиперссылке, чтобы перейти по гиперссылке или отредактировать её" display="https://portal.eias.ru/Portal/DownloadPage.aspx?type=12&amp;guid=8ca7411f-7448-44bc-b846-b9e5f3640d4f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6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3" customHeight="1">
      <c r="A1" s="315" t="s">
        <v>96</v>
      </c>
    </row>
    <row r="2" spans="1:20" ht="22.2">
      <c r="F2" s="767" t="s">
        <v>497</v>
      </c>
      <c r="G2" s="768"/>
      <c r="H2" s="769"/>
      <c r="I2" s="575"/>
    </row>
    <row r="3" spans="1:20" ht="3" customHeight="1"/>
    <row r="4" spans="1:20" s="250" customFormat="1" ht="11.4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600000000000001">
      <c r="A7" s="314"/>
      <c r="B7" s="314"/>
      <c r="C7" s="314"/>
      <c r="D7" s="314"/>
      <c r="F7" s="454">
        <v>1</v>
      </c>
      <c r="G7" s="537" t="s">
        <v>498</v>
      </c>
      <c r="H7" s="438" t="str">
        <f>IF(dateCh="","",dateCh)</f>
        <v>06.05.2019</v>
      </c>
      <c r="I7" s="281" t="s">
        <v>499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.6">
      <c r="A8" s="771">
        <v>1</v>
      </c>
      <c r="B8" s="314"/>
      <c r="C8" s="314"/>
      <c r="D8" s="314"/>
      <c r="F8" s="454" t="str">
        <f>"2." &amp;mergeValue(A8)</f>
        <v>2.1</v>
      </c>
      <c r="G8" s="537" t="s">
        <v>500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598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8">
      <c r="A9" s="771"/>
      <c r="B9" s="314"/>
      <c r="C9" s="314"/>
      <c r="D9" s="314"/>
      <c r="F9" s="454" t="str">
        <f>"3." &amp;mergeValue(A9)</f>
        <v>3.1</v>
      </c>
      <c r="G9" s="537" t="s">
        <v>501</v>
      </c>
      <c r="H9" s="438" t="str">
        <f>IF('Перечень тарифов'!F21="","наименование отсутствует","" &amp; 'Перечень тарифов'!F21 &amp; "")</f>
        <v>Водоотведение</v>
      </c>
      <c r="I9" s="281" t="s">
        <v>596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8">
      <c r="A10" s="771"/>
      <c r="B10" s="314"/>
      <c r="C10" s="314"/>
      <c r="D10" s="314"/>
      <c r="F10" s="454" t="str">
        <f>"4."&amp;mergeValue(A10)</f>
        <v>4.1</v>
      </c>
      <c r="G10" s="537" t="s">
        <v>502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600000000000001">
      <c r="A11" s="771"/>
      <c r="B11" s="771">
        <v>1</v>
      </c>
      <c r="C11" s="462"/>
      <c r="D11" s="462"/>
      <c r="F11" s="454" t="str">
        <f>"4."&amp;mergeValue(A11) &amp;"."&amp;mergeValue(B11)</f>
        <v>4.1.1</v>
      </c>
      <c r="G11" s="445" t="s">
        <v>600</v>
      </c>
      <c r="H11" s="438" t="str">
        <f>IF(region_name="","",region_name)</f>
        <v>Республика Башкортостан</v>
      </c>
      <c r="I11" s="281" t="s">
        <v>505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8">
      <c r="A12" s="771"/>
      <c r="B12" s="771"/>
      <c r="C12" s="771">
        <v>1</v>
      </c>
      <c r="D12" s="462"/>
      <c r="F12" s="454" t="str">
        <f>"4."&amp;mergeValue(A12) &amp;"."&amp;mergeValue(B12)&amp;"."&amp;mergeValue(C12)</f>
        <v>4.1.1.1</v>
      </c>
      <c r="G12" s="461" t="s">
        <v>503</v>
      </c>
      <c r="H12" s="438" t="str">
        <f>IF(Территории!H13="","","" &amp; Территории!H13 &amp; "")</f>
        <v>Город Октябрьский</v>
      </c>
      <c r="I12" s="281" t="s">
        <v>506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7">
      <c r="A13" s="771"/>
      <c r="B13" s="771"/>
      <c r="C13" s="771"/>
      <c r="D13" s="462">
        <v>1</v>
      </c>
      <c r="F13" s="454" t="str">
        <f>"4."&amp;mergeValue(A13) &amp;"."&amp;mergeValue(B13)&amp;"."&amp;mergeValue(C13)&amp;"."&amp;mergeValue(D13)</f>
        <v>4.1.1.1.1</v>
      </c>
      <c r="G13" s="540" t="s">
        <v>504</v>
      </c>
      <c r="H13" s="438" t="str">
        <f>IF(Территории!R14="","","" &amp; Территории!R14 &amp; "")</f>
        <v>Город Октябрьский (80735000)</v>
      </c>
      <c r="I13" s="679" t="s">
        <v>599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65"/>
      <c r="G14" s="466"/>
      <c r="H14" s="467"/>
      <c r="I14" s="46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6" t="s">
        <v>601</v>
      </c>
      <c r="H15" s="766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">
    <tabColor rgb="FFEAEBEE"/>
    <pageSetUpPr fitToPage="1"/>
  </sheetPr>
  <dimension ref="A1:AI29"/>
  <sheetViews>
    <sheetView showGridLines="0" topLeftCell="I4" zoomScaleNormal="100" workbookViewId="0">
      <selection activeCell="O23" sqref="O23"/>
    </sheetView>
  </sheetViews>
  <sheetFormatPr defaultColWidth="10.625" defaultRowHeight="13.8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3"/>
    <col min="26" max="26" width="11.125" style="293" customWidth="1"/>
    <col min="27" max="34" width="10.625" style="293"/>
    <col min="35" max="16384" width="10.625" style="34"/>
  </cols>
  <sheetData>
    <row r="1" spans="7:34" hidden="1"/>
    <row r="2" spans="7:34" hidden="1"/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7" t="s">
        <v>661</v>
      </c>
      <c r="M5" s="768"/>
      <c r="N5" s="768"/>
      <c r="O5" s="768"/>
      <c r="P5" s="768"/>
      <c r="Q5" s="768"/>
      <c r="R5" s="768"/>
      <c r="S5" s="768"/>
      <c r="T5" s="768"/>
      <c r="U5" s="769"/>
      <c r="V5" s="575"/>
    </row>
    <row r="6" spans="7:34" s="447" customFormat="1" ht="3" customHeight="1">
      <c r="G6" s="448"/>
      <c r="H6" s="448"/>
      <c r="L6" s="446"/>
      <c r="M6" s="437"/>
      <c r="N6" s="437"/>
      <c r="O6" s="437"/>
      <c r="P6" s="437"/>
      <c r="Q6" s="437"/>
      <c r="R6" s="437"/>
      <c r="S6" s="437"/>
      <c r="T6" s="437"/>
      <c r="U6" s="437"/>
      <c r="V6" s="437"/>
      <c r="W6" s="338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</row>
    <row r="7" spans="7:34" s="449" customFormat="1" ht="4.2" hidden="1">
      <c r="L7" s="614"/>
      <c r="M7" s="615"/>
      <c r="O7" s="810"/>
      <c r="P7" s="810"/>
      <c r="Q7" s="810"/>
      <c r="R7" s="810"/>
      <c r="S7" s="810"/>
      <c r="T7" s="810"/>
      <c r="U7" s="810"/>
      <c r="V7" s="810"/>
      <c r="W7" s="336"/>
    </row>
    <row r="8" spans="7:34" s="447" customFormat="1" ht="18.600000000000001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456"/>
      <c r="O8" s="792" t="str">
        <f>IF(datePr_ch="",IF(datePr="","",datePr),datePr_ch)</f>
        <v>26.04.2019</v>
      </c>
      <c r="P8" s="792"/>
      <c r="Q8" s="792"/>
      <c r="R8" s="792"/>
      <c r="S8" s="792"/>
      <c r="T8" s="792"/>
      <c r="U8" s="792"/>
      <c r="V8" s="792"/>
      <c r="W8" s="66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22.8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456"/>
      <c r="O9" s="792" t="str">
        <f>IF(numberPr_ch="",IF(numberPr="","",numberPr),numberPr_ch)</f>
        <v>2337/2019</v>
      </c>
      <c r="P9" s="792"/>
      <c r="Q9" s="792"/>
      <c r="R9" s="792"/>
      <c r="S9" s="792"/>
      <c r="T9" s="792"/>
      <c r="U9" s="792"/>
      <c r="V9" s="792"/>
      <c r="W9" s="66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4.2" hidden="1">
      <c r="L10" s="614"/>
      <c r="M10" s="615"/>
      <c r="O10" s="810"/>
      <c r="P10" s="810"/>
      <c r="Q10" s="810"/>
      <c r="R10" s="810"/>
      <c r="S10" s="810"/>
      <c r="T10" s="810"/>
      <c r="U10" s="810"/>
      <c r="V10" s="810"/>
      <c r="W10" s="336"/>
    </row>
    <row r="11" spans="7:34" s="250" customFormat="1" ht="3" hidden="1" customHeight="1">
      <c r="G11" s="249"/>
      <c r="H11" s="249"/>
      <c r="L11" s="757"/>
      <c r="M11" s="757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11"/>
      <c r="P12" s="811"/>
      <c r="Q12" s="811"/>
      <c r="R12" s="811"/>
      <c r="S12" s="811"/>
      <c r="T12" s="811"/>
      <c r="U12" s="811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25" t="s">
        <v>469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470</v>
      </c>
    </row>
    <row r="14" spans="7:34" ht="15" customHeight="1">
      <c r="J14" s="86"/>
      <c r="K14" s="86"/>
      <c r="L14" s="725" t="s">
        <v>95</v>
      </c>
      <c r="M14" s="725" t="s">
        <v>404</v>
      </c>
      <c r="N14" s="725"/>
      <c r="O14" s="807" t="s">
        <v>474</v>
      </c>
      <c r="P14" s="807"/>
      <c r="Q14" s="807"/>
      <c r="R14" s="807"/>
      <c r="S14" s="807"/>
      <c r="T14" s="807"/>
      <c r="U14" s="725" t="s">
        <v>338</v>
      </c>
      <c r="V14" s="805" t="s">
        <v>278</v>
      </c>
      <c r="W14" s="725"/>
    </row>
    <row r="15" spans="7:34" ht="14.25" customHeight="1">
      <c r="J15" s="86"/>
      <c r="K15" s="86"/>
      <c r="L15" s="725"/>
      <c r="M15" s="725"/>
      <c r="N15" s="725"/>
      <c r="O15" s="247" t="s">
        <v>475</v>
      </c>
      <c r="P15" s="816" t="s">
        <v>274</v>
      </c>
      <c r="Q15" s="816"/>
      <c r="R15" s="758" t="s">
        <v>476</v>
      </c>
      <c r="S15" s="758"/>
      <c r="T15" s="758"/>
      <c r="U15" s="725"/>
      <c r="V15" s="805"/>
      <c r="W15" s="725"/>
    </row>
    <row r="16" spans="7:34" ht="33.75" customHeight="1">
      <c r="J16" s="86"/>
      <c r="K16" s="86"/>
      <c r="L16" s="725"/>
      <c r="M16" s="725"/>
      <c r="N16" s="725"/>
      <c r="O16" s="419" t="s">
        <v>477</v>
      </c>
      <c r="P16" s="420" t="s">
        <v>666</v>
      </c>
      <c r="Q16" s="420" t="s">
        <v>386</v>
      </c>
      <c r="R16" s="421" t="s">
        <v>277</v>
      </c>
      <c r="S16" s="812" t="s">
        <v>276</v>
      </c>
      <c r="T16" s="812"/>
      <c r="U16" s="725"/>
      <c r="V16" s="805"/>
      <c r="W16" s="725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4">
        <f ca="1">OFFSET(S17,0,-1)+1</f>
        <v>7</v>
      </c>
      <c r="T17" s="814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8">
      <c r="A18" s="815">
        <v>1</v>
      </c>
      <c r="B18" s="335"/>
      <c r="C18" s="335"/>
      <c r="D18" s="335"/>
      <c r="E18" s="336"/>
      <c r="F18" s="337"/>
      <c r="G18" s="337"/>
      <c r="H18" s="337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5" t="str">
        <f>IF('Перечень тарифов'!J21="","","" &amp; 'Перечень тарифов'!J21 &amp; "")</f>
        <v>тариф на водоотведение</v>
      </c>
      <c r="P18" s="755"/>
      <c r="Q18" s="755"/>
      <c r="R18" s="755"/>
      <c r="S18" s="755"/>
      <c r="T18" s="755"/>
      <c r="U18" s="755"/>
      <c r="V18" s="755"/>
      <c r="W18" s="582" t="s">
        <v>623</v>
      </c>
    </row>
    <row r="19" spans="1:35" hidden="1">
      <c r="A19" s="815"/>
      <c r="B19" s="815">
        <v>1</v>
      </c>
      <c r="C19" s="335"/>
      <c r="D19" s="335"/>
      <c r="E19" s="337"/>
      <c r="F19" s="337"/>
      <c r="G19" s="337"/>
      <c r="H19" s="337"/>
      <c r="I19" s="199"/>
      <c r="J19" s="180"/>
      <c r="K19" s="34"/>
      <c r="L19" s="334" t="str">
        <f>mergeValue(A19) &amp;"."&amp; mergeValue(B19)</f>
        <v>1.1</v>
      </c>
      <c r="M19" s="158"/>
      <c r="N19" s="280"/>
      <c r="O19" s="813"/>
      <c r="P19" s="813"/>
      <c r="Q19" s="813"/>
      <c r="R19" s="813"/>
      <c r="S19" s="813"/>
      <c r="T19" s="813"/>
      <c r="U19" s="813"/>
      <c r="V19" s="813"/>
      <c r="W19" s="281"/>
    </row>
    <row r="20" spans="1:35" hidden="1">
      <c r="A20" s="815"/>
      <c r="B20" s="815"/>
      <c r="C20" s="815">
        <v>1</v>
      </c>
      <c r="D20" s="335"/>
      <c r="E20" s="337"/>
      <c r="F20" s="337"/>
      <c r="G20" s="337"/>
      <c r="H20" s="337"/>
      <c r="I20" s="339"/>
      <c r="J20" s="180"/>
      <c r="K20" s="101"/>
      <c r="L20" s="334" t="str">
        <f>mergeValue(A20) &amp;"."&amp; mergeValue(B20)&amp;"."&amp; mergeValue(C20)</f>
        <v>1.1.1</v>
      </c>
      <c r="M20" s="159"/>
      <c r="N20" s="280"/>
      <c r="O20" s="813"/>
      <c r="P20" s="813"/>
      <c r="Q20" s="813"/>
      <c r="R20" s="813"/>
      <c r="S20" s="813"/>
      <c r="T20" s="813"/>
      <c r="U20" s="813"/>
      <c r="V20" s="813"/>
      <c r="W20" s="281"/>
      <c r="AA20" s="312"/>
    </row>
    <row r="21" spans="1:35" ht="34.200000000000003">
      <c r="A21" s="815"/>
      <c r="B21" s="815"/>
      <c r="C21" s="815"/>
      <c r="D21" s="815">
        <v>1</v>
      </c>
      <c r="E21" s="337"/>
      <c r="F21" s="337"/>
      <c r="G21" s="337"/>
      <c r="H21" s="337"/>
      <c r="I21" s="811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09" t="s">
        <v>3099</v>
      </c>
      <c r="P21" s="809"/>
      <c r="Q21" s="809"/>
      <c r="R21" s="809"/>
      <c r="S21" s="809"/>
      <c r="T21" s="809"/>
      <c r="U21" s="809"/>
      <c r="V21" s="809"/>
      <c r="W21" s="281" t="s">
        <v>667</v>
      </c>
      <c r="AA21" s="312"/>
    </row>
    <row r="22" spans="1:35" ht="45.6">
      <c r="A22" s="815"/>
      <c r="B22" s="815"/>
      <c r="C22" s="815"/>
      <c r="D22" s="815"/>
      <c r="E22" s="815">
        <v>1</v>
      </c>
      <c r="F22" s="337"/>
      <c r="G22" s="337"/>
      <c r="H22" s="337"/>
      <c r="I22" s="811"/>
      <c r="J22" s="811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08" t="s">
        <v>3</v>
      </c>
      <c r="P22" s="808"/>
      <c r="Q22" s="808"/>
      <c r="R22" s="808"/>
      <c r="S22" s="808"/>
      <c r="T22" s="808"/>
      <c r="U22" s="808"/>
      <c r="V22" s="808"/>
      <c r="W22" s="281" t="s">
        <v>485</v>
      </c>
      <c r="Y22" s="312" t="str">
        <f>strCheckUnique(Z22:Z25)</f>
        <v/>
      </c>
      <c r="AA22" s="312"/>
    </row>
    <row r="23" spans="1:35" ht="66" customHeight="1">
      <c r="A23" s="815"/>
      <c r="B23" s="815"/>
      <c r="C23" s="815"/>
      <c r="D23" s="815"/>
      <c r="E23" s="815"/>
      <c r="F23" s="335">
        <v>1</v>
      </c>
      <c r="G23" s="335"/>
      <c r="H23" s="335"/>
      <c r="I23" s="811"/>
      <c r="J23" s="811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 t="s">
        <v>3099</v>
      </c>
      <c r="N23" s="818"/>
      <c r="O23" s="694">
        <v>22.09</v>
      </c>
      <c r="P23" s="191"/>
      <c r="Q23" s="191"/>
      <c r="R23" s="806" t="s">
        <v>2426</v>
      </c>
      <c r="S23" s="817" t="s">
        <v>87</v>
      </c>
      <c r="T23" s="806" t="s">
        <v>3092</v>
      </c>
      <c r="U23" s="817" t="s">
        <v>88</v>
      </c>
      <c r="V23" s="277"/>
      <c r="W23" s="802" t="s">
        <v>624</v>
      </c>
      <c r="X23" s="581" t="str">
        <f>strCheckDate(O24:V24)</f>
        <v/>
      </c>
      <c r="Z23" s="312" t="str">
        <f>IF(M23="","",M23 )</f>
        <v>,,,,</v>
      </c>
      <c r="AA23" s="312"/>
      <c r="AB23" s="312"/>
      <c r="AC23" s="312"/>
    </row>
    <row r="24" spans="1:35" ht="14.25" hidden="1" customHeight="1">
      <c r="A24" s="815"/>
      <c r="B24" s="815"/>
      <c r="C24" s="815"/>
      <c r="D24" s="815"/>
      <c r="E24" s="815"/>
      <c r="F24" s="335"/>
      <c r="G24" s="335"/>
      <c r="H24" s="335"/>
      <c r="I24" s="811"/>
      <c r="J24" s="811"/>
      <c r="K24" s="339"/>
      <c r="L24" s="170"/>
      <c r="M24" s="204"/>
      <c r="N24" s="818"/>
      <c r="O24" s="294"/>
      <c r="P24" s="291"/>
      <c r="Q24" s="292" t="str">
        <f>R23 &amp; "-" &amp; T23</f>
        <v>01.01.2020-31.12.2020</v>
      </c>
      <c r="R24" s="806"/>
      <c r="S24" s="817"/>
      <c r="T24" s="819"/>
      <c r="U24" s="817"/>
      <c r="V24" s="277"/>
      <c r="W24" s="803"/>
      <c r="AA24" s="312"/>
    </row>
    <row r="25" spans="1:35" customFormat="1" ht="15" customHeight="1">
      <c r="A25" s="815"/>
      <c r="B25" s="815"/>
      <c r="C25" s="815"/>
      <c r="D25" s="815"/>
      <c r="E25" s="815"/>
      <c r="F25" s="335"/>
      <c r="G25" s="335"/>
      <c r="H25" s="335"/>
      <c r="I25" s="811"/>
      <c r="J25" s="811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04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15"/>
      <c r="B26" s="815"/>
      <c r="C26" s="815"/>
      <c r="D26" s="815"/>
      <c r="E26" s="335"/>
      <c r="F26" s="337"/>
      <c r="G26" s="337"/>
      <c r="H26" s="337"/>
      <c r="I26" s="811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15"/>
      <c r="B27" s="815"/>
      <c r="C27" s="815"/>
      <c r="D27" s="335"/>
      <c r="E27" s="340"/>
      <c r="F27" s="337"/>
      <c r="G27" s="337"/>
      <c r="H27" s="337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ht="3" customHeight="1"/>
    <row r="29" spans="1:35" ht="48.9" customHeight="1">
      <c r="L29" s="613">
        <v>1</v>
      </c>
      <c r="M29" s="766" t="s">
        <v>692</v>
      </c>
      <c r="N29" s="766"/>
      <c r="O29" s="766"/>
      <c r="P29" s="766"/>
      <c r="Q29" s="766"/>
      <c r="R29" s="766"/>
      <c r="S29" s="766"/>
      <c r="T29" s="766"/>
      <c r="U29" s="766"/>
      <c r="V29" s="766"/>
    </row>
  </sheetData>
  <sheetProtection password="FA9C" sheet="1" objects="1" scenarios="1" formatColumns="0" formatRows="0"/>
  <dataConsolidate leftLabels="1"/>
  <mergeCells count="38">
    <mergeCell ref="J22:J25"/>
    <mergeCell ref="P15:Q15"/>
    <mergeCell ref="O20:V20"/>
    <mergeCell ref="M29:V29"/>
    <mergeCell ref="S23:S24"/>
    <mergeCell ref="U23:U24"/>
    <mergeCell ref="N23:N24"/>
    <mergeCell ref="T23:T24"/>
    <mergeCell ref="A18:A27"/>
    <mergeCell ref="B19:B27"/>
    <mergeCell ref="C20:C27"/>
    <mergeCell ref="D21:D26"/>
    <mergeCell ref="I21:I26"/>
    <mergeCell ref="E22:E25"/>
    <mergeCell ref="O12:U12"/>
    <mergeCell ref="S16:T16"/>
    <mergeCell ref="O19:V19"/>
    <mergeCell ref="O18:V18"/>
    <mergeCell ref="S17:T17"/>
    <mergeCell ref="U14:U16"/>
    <mergeCell ref="O8:V8"/>
    <mergeCell ref="O9:V9"/>
    <mergeCell ref="L5:U5"/>
    <mergeCell ref="L11:M11"/>
    <mergeCell ref="O10:V10"/>
    <mergeCell ref="O7:V7"/>
    <mergeCell ref="W23:W25"/>
    <mergeCell ref="V14:V16"/>
    <mergeCell ref="L13:V13"/>
    <mergeCell ref="N14:N16"/>
    <mergeCell ref="R23:R24"/>
    <mergeCell ref="R15:T15"/>
    <mergeCell ref="O14:T14"/>
    <mergeCell ref="W13:W16"/>
    <mergeCell ref="O22:V22"/>
    <mergeCell ref="O21:V21"/>
    <mergeCell ref="L14:L16"/>
    <mergeCell ref="M14:M16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O21:V21 W6 W8:W9">
      <formula1>900</formula1>
    </dataValidation>
    <dataValidation allowBlank="1" promptTitle="checkPeriodRange" sqref="Q24"/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27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allowBlank="1" showInputMessage="1" showErrorMessage="1" prompt="Для выбора выполните двойной щелчок левой клавиши мыши по соответствующей ячейке." sqref="S23:S24 U23:U24"/>
    <dataValidation type="decimal" allowBlank="1" showErrorMessage="1" errorTitle="Ошибка" error="Допускается ввод только действительных чисел!" sqref="O23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3" customHeight="1">
      <c r="A1" s="315" t="s">
        <v>52</v>
      </c>
    </row>
    <row r="2" spans="1:20" ht="22.2">
      <c r="F2" s="767" t="s">
        <v>497</v>
      </c>
      <c r="G2" s="768"/>
      <c r="H2" s="769"/>
      <c r="I2" s="575"/>
    </row>
    <row r="3" spans="1:20" ht="3" customHeight="1"/>
    <row r="4" spans="1:20" s="250" customFormat="1" ht="11.4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600000000000001">
      <c r="A7" s="314"/>
      <c r="B7" s="314"/>
      <c r="C7" s="314"/>
      <c r="D7" s="314"/>
      <c r="F7" s="454">
        <v>1</v>
      </c>
      <c r="G7" s="537" t="s">
        <v>498</v>
      </c>
      <c r="H7" s="438" t="str">
        <f>IF(dateCh="","",dateCh)</f>
        <v>06.05.2019</v>
      </c>
      <c r="I7" s="281" t="s">
        <v>499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.6">
      <c r="A8" s="771">
        <v>1</v>
      </c>
      <c r="B8" s="314"/>
      <c r="C8" s="314"/>
      <c r="D8" s="314"/>
      <c r="F8" s="454" t="str">
        <f>"2." &amp;mergeValue(A8)</f>
        <v>2.1</v>
      </c>
      <c r="G8" s="537" t="s">
        <v>500</v>
      </c>
      <c r="H8" s="438"/>
      <c r="I8" s="281" t="s">
        <v>598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8">
      <c r="A9" s="771"/>
      <c r="B9" s="314"/>
      <c r="C9" s="314"/>
      <c r="D9" s="314"/>
      <c r="F9" s="454" t="str">
        <f>"3." &amp;mergeValue(A9)</f>
        <v>3.1</v>
      </c>
      <c r="G9" s="537" t="s">
        <v>501</v>
      </c>
      <c r="H9" s="438"/>
      <c r="I9" s="281" t="s">
        <v>596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8">
      <c r="A10" s="771"/>
      <c r="B10" s="314"/>
      <c r="C10" s="314"/>
      <c r="D10" s="314"/>
      <c r="F10" s="454" t="str">
        <f>"4."&amp;mergeValue(A10)</f>
        <v>4.1</v>
      </c>
      <c r="G10" s="537" t="s">
        <v>502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600000000000001">
      <c r="A11" s="771"/>
      <c r="B11" s="771">
        <v>1</v>
      </c>
      <c r="C11" s="464"/>
      <c r="D11" s="464"/>
      <c r="F11" s="454" t="str">
        <f>"4."&amp;mergeValue(A11) &amp;"."&amp;mergeValue(B11)</f>
        <v>4.1.1</v>
      </c>
      <c r="G11" s="445" t="s">
        <v>600</v>
      </c>
      <c r="H11" s="438" t="str">
        <f>IF(region_name="","",region_name)</f>
        <v>Республика Башкортостан</v>
      </c>
      <c r="I11" s="281" t="s">
        <v>505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8">
      <c r="A12" s="771"/>
      <c r="B12" s="771"/>
      <c r="C12" s="771">
        <v>1</v>
      </c>
      <c r="D12" s="464"/>
      <c r="F12" s="454" t="str">
        <f>"4."&amp;mergeValue(A12) &amp;"."&amp;mergeValue(B12)&amp;"."&amp;mergeValue(C12)</f>
        <v>4.1.1.1</v>
      </c>
      <c r="G12" s="461" t="s">
        <v>503</v>
      </c>
      <c r="H12" s="438"/>
      <c r="I12" s="281" t="s">
        <v>506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71"/>
      <c r="B13" s="771"/>
      <c r="C13" s="771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504</v>
      </c>
      <c r="H13" s="438"/>
      <c r="I13" s="820" t="s">
        <v>599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600000000000001">
      <c r="A14" s="771"/>
      <c r="B14" s="771"/>
      <c r="C14" s="771"/>
      <c r="D14" s="464"/>
      <c r="F14" s="458"/>
      <c r="G14" s="162" t="s">
        <v>4</v>
      </c>
      <c r="H14" s="463"/>
      <c r="I14" s="820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600000000000001">
      <c r="A15" s="771"/>
      <c r="B15" s="771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600000000000001">
      <c r="A16" s="771"/>
      <c r="B16" s="314"/>
      <c r="C16" s="314"/>
      <c r="D16" s="314"/>
      <c r="F16" s="458"/>
      <c r="G16" s="176" t="s">
        <v>512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600000000000001">
      <c r="A17" s="314"/>
      <c r="B17" s="314"/>
      <c r="C17" s="314"/>
      <c r="D17" s="314"/>
      <c r="F17" s="458"/>
      <c r="G17" s="209" t="s">
        <v>511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6" t="s">
        <v>601</v>
      </c>
      <c r="H19" s="766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625" defaultRowHeight="13.8"/>
  <cols>
    <col min="1" max="6" width="10.625" style="34" hidden="1" customWidth="1"/>
    <col min="7" max="8" width="9.125" style="96" hidden="1" customWidth="1"/>
    <col min="9" max="9" width="3.75" style="96" customWidth="1"/>
    <col min="10" max="11" width="3.75" style="87" customWidth="1"/>
    <col min="12" max="12" width="12.75" style="34" customWidth="1"/>
    <col min="13" max="13" width="47.375" style="34" customWidth="1"/>
    <col min="14" max="14" width="1.75" style="34" hidden="1" customWidth="1"/>
    <col min="15" max="15" width="20.75" style="34" hidden="1" customWidth="1"/>
    <col min="16" max="17" width="23.75" style="34" hidden="1" customWidth="1"/>
    <col min="18" max="18" width="11.75" style="34" customWidth="1"/>
    <col min="19" max="19" width="3.75" style="34" customWidth="1"/>
    <col min="20" max="20" width="11.75" style="34" customWidth="1"/>
    <col min="21" max="21" width="8.625" style="34" hidden="1" customWidth="1"/>
    <col min="22" max="22" width="4.75" style="34" customWidth="1"/>
    <col min="23" max="23" width="115.75" style="34" customWidth="1"/>
    <col min="24" max="25" width="10.625" style="293"/>
    <col min="26" max="26" width="11.125" style="293" customWidth="1"/>
    <col min="27" max="34" width="10.625" style="293"/>
    <col min="35" max="16384" width="10.625" style="34"/>
  </cols>
  <sheetData>
    <row r="1" spans="7:34" hidden="1">
      <c r="Q1" s="290"/>
      <c r="R1" s="290"/>
    </row>
    <row r="2" spans="7:34" hidden="1">
      <c r="U2" s="290"/>
    </row>
    <row r="3" spans="7:34" hidden="1"/>
    <row r="4" spans="7:34" ht="3" customHeight="1">
      <c r="J4" s="86"/>
      <c r="K4" s="86"/>
      <c r="L4" s="35"/>
      <c r="M4" s="35"/>
      <c r="N4" s="35"/>
      <c r="O4" s="101"/>
      <c r="P4" s="101"/>
      <c r="Q4" s="101"/>
      <c r="R4" s="101"/>
      <c r="S4" s="101"/>
      <c r="T4" s="101"/>
      <c r="U4" s="101"/>
    </row>
    <row r="5" spans="7:34" ht="24.9" customHeight="1">
      <c r="J5" s="86"/>
      <c r="K5" s="86"/>
      <c r="L5" s="767" t="s">
        <v>661</v>
      </c>
      <c r="M5" s="768"/>
      <c r="N5" s="768"/>
      <c r="O5" s="768"/>
      <c r="P5" s="768"/>
      <c r="Q5" s="768"/>
      <c r="R5" s="768"/>
      <c r="S5" s="768"/>
      <c r="T5" s="768"/>
      <c r="U5" s="769"/>
    </row>
    <row r="6" spans="7:34" ht="3" customHeight="1">
      <c r="J6" s="86"/>
      <c r="K6" s="86"/>
      <c r="L6" s="35"/>
      <c r="M6" s="35"/>
      <c r="N6" s="35"/>
      <c r="O6" s="83"/>
      <c r="P6" s="83"/>
      <c r="Q6" s="83"/>
      <c r="R6" s="83"/>
      <c r="S6" s="83"/>
      <c r="T6" s="83"/>
      <c r="U6" s="83"/>
    </row>
    <row r="7" spans="7:34" s="449" customFormat="1" ht="4.2" hidden="1">
      <c r="L7" s="614"/>
      <c r="M7" s="615"/>
      <c r="O7" s="810"/>
      <c r="P7" s="810"/>
      <c r="Q7" s="810"/>
      <c r="R7" s="810"/>
      <c r="S7" s="810"/>
      <c r="T7" s="810"/>
      <c r="U7" s="810"/>
      <c r="V7" s="810"/>
      <c r="W7" s="336"/>
    </row>
    <row r="8" spans="7:34" s="447" customFormat="1" ht="18.600000000000001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656"/>
      <c r="O8" s="792" t="str">
        <f>IF(datePr_ch="",IF(datePr="","",datePr),datePr_ch)</f>
        <v>26.04.2019</v>
      </c>
      <c r="P8" s="792"/>
      <c r="Q8" s="792"/>
      <c r="R8" s="792"/>
      <c r="S8" s="792"/>
      <c r="T8" s="792"/>
      <c r="U8" s="792"/>
      <c r="V8" s="792"/>
      <c r="W8" s="669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34" s="447" customFormat="1" ht="22.8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656"/>
      <c r="O9" s="792" t="str">
        <f>IF(numberPr_ch="",IF(numberPr="","",numberPr),numberPr_ch)</f>
        <v>2337/2019</v>
      </c>
      <c r="P9" s="792"/>
      <c r="Q9" s="792"/>
      <c r="R9" s="792"/>
      <c r="S9" s="792"/>
      <c r="T9" s="792"/>
      <c r="U9" s="792"/>
      <c r="V9" s="792"/>
      <c r="W9" s="669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34" s="449" customFormat="1" ht="4.2" hidden="1">
      <c r="L10" s="614"/>
      <c r="M10" s="615"/>
      <c r="O10" s="810"/>
      <c r="P10" s="810"/>
      <c r="Q10" s="810"/>
      <c r="R10" s="810"/>
      <c r="S10" s="810"/>
      <c r="T10" s="810"/>
      <c r="U10" s="810"/>
      <c r="V10" s="810"/>
      <c r="W10" s="336"/>
    </row>
    <row r="11" spans="7:34" s="250" customFormat="1" ht="15.75" hidden="1" customHeight="1">
      <c r="G11" s="249"/>
      <c r="H11" s="249"/>
      <c r="L11" s="757"/>
      <c r="M11" s="757"/>
      <c r="N11" s="210"/>
      <c r="O11" s="283"/>
      <c r="P11" s="283"/>
      <c r="Q11" s="283"/>
      <c r="R11" s="283"/>
      <c r="S11" s="283"/>
      <c r="T11" s="283"/>
      <c r="U11" s="310" t="s">
        <v>376</v>
      </c>
      <c r="X11" s="314"/>
      <c r="Y11" s="314"/>
      <c r="Z11" s="314"/>
      <c r="AA11" s="314"/>
      <c r="AB11" s="314"/>
      <c r="AC11" s="314"/>
      <c r="AD11" s="314"/>
      <c r="AE11" s="314"/>
      <c r="AF11" s="314"/>
      <c r="AG11" s="314"/>
      <c r="AH11" s="314"/>
    </row>
    <row r="12" spans="7:34" s="250" customFormat="1">
      <c r="G12" s="249"/>
      <c r="H12" s="249"/>
      <c r="L12" s="210"/>
      <c r="M12" s="210"/>
      <c r="N12" s="210"/>
      <c r="O12" s="811"/>
      <c r="P12" s="811"/>
      <c r="Q12" s="811"/>
      <c r="R12" s="811"/>
      <c r="S12" s="811"/>
      <c r="T12" s="811"/>
      <c r="U12" s="811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</row>
    <row r="13" spans="7:34" ht="15" customHeight="1">
      <c r="J13" s="86"/>
      <c r="K13" s="86"/>
      <c r="L13" s="725" t="s">
        <v>469</v>
      </c>
      <c r="M13" s="725"/>
      <c r="N13" s="725"/>
      <c r="O13" s="725"/>
      <c r="P13" s="725"/>
      <c r="Q13" s="725"/>
      <c r="R13" s="725"/>
      <c r="S13" s="725"/>
      <c r="T13" s="725"/>
      <c r="U13" s="725"/>
      <c r="V13" s="725"/>
      <c r="W13" s="725" t="s">
        <v>470</v>
      </c>
    </row>
    <row r="14" spans="7:34" ht="15" customHeight="1">
      <c r="J14" s="86"/>
      <c r="K14" s="86"/>
      <c r="L14" s="725" t="s">
        <v>95</v>
      </c>
      <c r="M14" s="725" t="s">
        <v>404</v>
      </c>
      <c r="N14" s="725"/>
      <c r="O14" s="807" t="s">
        <v>474</v>
      </c>
      <c r="P14" s="807"/>
      <c r="Q14" s="807"/>
      <c r="R14" s="807"/>
      <c r="S14" s="807"/>
      <c r="T14" s="807"/>
      <c r="U14" s="725" t="s">
        <v>338</v>
      </c>
      <c r="V14" s="805" t="s">
        <v>278</v>
      </c>
      <c r="W14" s="725"/>
    </row>
    <row r="15" spans="7:34" ht="14.25" customHeight="1">
      <c r="J15" s="86"/>
      <c r="K15" s="86"/>
      <c r="L15" s="725"/>
      <c r="M15" s="725"/>
      <c r="N15" s="725"/>
      <c r="O15" s="247" t="s">
        <v>475</v>
      </c>
      <c r="P15" s="816" t="s">
        <v>274</v>
      </c>
      <c r="Q15" s="816"/>
      <c r="R15" s="758" t="s">
        <v>476</v>
      </c>
      <c r="S15" s="758"/>
      <c r="T15" s="758"/>
      <c r="U15" s="725"/>
      <c r="V15" s="805"/>
      <c r="W15" s="725"/>
    </row>
    <row r="16" spans="7:34" ht="33.75" customHeight="1">
      <c r="J16" s="86"/>
      <c r="K16" s="86"/>
      <c r="L16" s="725"/>
      <c r="M16" s="725"/>
      <c r="N16" s="725"/>
      <c r="O16" s="419" t="s">
        <v>477</v>
      </c>
      <c r="P16" s="420" t="s">
        <v>666</v>
      </c>
      <c r="Q16" s="420" t="s">
        <v>386</v>
      </c>
      <c r="R16" s="421" t="s">
        <v>277</v>
      </c>
      <c r="S16" s="812" t="s">
        <v>276</v>
      </c>
      <c r="T16" s="812"/>
      <c r="U16" s="725"/>
      <c r="V16" s="805"/>
      <c r="W16" s="725"/>
    </row>
    <row r="17" spans="1:35" ht="12" customHeight="1">
      <c r="J17" s="86"/>
      <c r="K17" s="244">
        <v>1</v>
      </c>
      <c r="L17" s="563" t="s">
        <v>96</v>
      </c>
      <c r="M17" s="563" t="s">
        <v>52</v>
      </c>
      <c r="N17" s="569" t="str">
        <f ca="1">OFFSET(N17,0,-1)</f>
        <v>2</v>
      </c>
      <c r="O17" s="564">
        <f ca="1">OFFSET(O17,0,-1)+1</f>
        <v>3</v>
      </c>
      <c r="P17" s="564">
        <f ca="1">OFFSET(P17,0,-1)+1</f>
        <v>4</v>
      </c>
      <c r="Q17" s="564">
        <f ca="1">OFFSET(Q17,0,-1)+1</f>
        <v>5</v>
      </c>
      <c r="R17" s="564">
        <f ca="1">OFFSET(R17,0,-1)+1</f>
        <v>6</v>
      </c>
      <c r="S17" s="814">
        <f ca="1">OFFSET(S17,0,-1)+1</f>
        <v>7</v>
      </c>
      <c r="T17" s="814"/>
      <c r="U17" s="564">
        <f ca="1">OFFSET(U17,0,-2)+1</f>
        <v>8</v>
      </c>
      <c r="V17" s="569">
        <f ca="1">OFFSET(V17,0,-1)</f>
        <v>8</v>
      </c>
      <c r="W17" s="564">
        <f ca="1">OFFSET(W17,0,-1)+1</f>
        <v>9</v>
      </c>
    </row>
    <row r="18" spans="1:35" ht="22.8">
      <c r="A18" s="815">
        <v>1</v>
      </c>
      <c r="B18" s="335"/>
      <c r="C18" s="335"/>
      <c r="D18" s="335"/>
      <c r="E18" s="336"/>
      <c r="F18" s="405"/>
      <c r="G18" s="405"/>
      <c r="H18" s="405"/>
      <c r="I18" s="338"/>
      <c r="J18" s="179"/>
      <c r="K18" s="179"/>
      <c r="L18" s="555">
        <f>mergeValue(A18)</f>
        <v>1</v>
      </c>
      <c r="M18" s="562" t="s">
        <v>23</v>
      </c>
      <c r="N18" s="568"/>
      <c r="O18" s="755"/>
      <c r="P18" s="755"/>
      <c r="Q18" s="755"/>
      <c r="R18" s="755"/>
      <c r="S18" s="755"/>
      <c r="T18" s="755"/>
      <c r="U18" s="755"/>
      <c r="V18" s="755"/>
      <c r="W18" s="582" t="s">
        <v>623</v>
      </c>
    </row>
    <row r="19" spans="1:35" ht="34.200000000000003">
      <c r="A19" s="815"/>
      <c r="B19" s="815">
        <v>1</v>
      </c>
      <c r="C19" s="335"/>
      <c r="D19" s="335"/>
      <c r="E19" s="405"/>
      <c r="F19" s="405"/>
      <c r="G19" s="405"/>
      <c r="H19" s="405"/>
      <c r="I19" s="199"/>
      <c r="J19" s="180"/>
      <c r="K19" s="34"/>
      <c r="L19" s="334" t="str">
        <f>mergeValue(A19) &amp;"."&amp; mergeValue(B19)</f>
        <v>1.1</v>
      </c>
      <c r="M19" s="158" t="s">
        <v>18</v>
      </c>
      <c r="N19" s="280"/>
      <c r="O19" s="813"/>
      <c r="P19" s="813"/>
      <c r="Q19" s="813"/>
      <c r="R19" s="813"/>
      <c r="S19" s="813"/>
      <c r="T19" s="813"/>
      <c r="U19" s="813"/>
      <c r="V19" s="813"/>
      <c r="W19" s="281" t="s">
        <v>484</v>
      </c>
    </row>
    <row r="20" spans="1:35" ht="45.6">
      <c r="A20" s="815"/>
      <c r="B20" s="815"/>
      <c r="C20" s="815">
        <v>1</v>
      </c>
      <c r="D20" s="335"/>
      <c r="E20" s="405"/>
      <c r="F20" s="405"/>
      <c r="G20" s="405"/>
      <c r="H20" s="405"/>
      <c r="I20" s="339"/>
      <c r="J20" s="180"/>
      <c r="K20" s="101"/>
      <c r="L20" s="334" t="str">
        <f>mergeValue(A20) &amp;"."&amp; mergeValue(B20)&amp;"."&amp; mergeValue(C20)</f>
        <v>1.1.1</v>
      </c>
      <c r="M20" s="159" t="s">
        <v>645</v>
      </c>
      <c r="N20" s="280"/>
      <c r="O20" s="813"/>
      <c r="P20" s="813"/>
      <c r="Q20" s="813"/>
      <c r="R20" s="813"/>
      <c r="S20" s="813"/>
      <c r="T20" s="813"/>
      <c r="U20" s="813"/>
      <c r="V20" s="813"/>
      <c r="W20" s="281" t="s">
        <v>650</v>
      </c>
      <c r="AA20" s="312"/>
    </row>
    <row r="21" spans="1:35" ht="34.200000000000003">
      <c r="A21" s="815"/>
      <c r="B21" s="815"/>
      <c r="C21" s="815"/>
      <c r="D21" s="815">
        <v>1</v>
      </c>
      <c r="E21" s="405"/>
      <c r="F21" s="405"/>
      <c r="G21" s="405"/>
      <c r="H21" s="405"/>
      <c r="I21" s="811"/>
      <c r="J21" s="180"/>
      <c r="K21" s="101"/>
      <c r="L21" s="334" t="str">
        <f>mergeValue(A21) &amp;"."&amp; mergeValue(B21)&amp;"."&amp; mergeValue(C21)&amp;"."&amp; mergeValue(D21)</f>
        <v>1.1.1.1</v>
      </c>
      <c r="M21" s="160" t="s">
        <v>405</v>
      </c>
      <c r="N21" s="280"/>
      <c r="O21" s="809"/>
      <c r="P21" s="809"/>
      <c r="Q21" s="809"/>
      <c r="R21" s="809"/>
      <c r="S21" s="809"/>
      <c r="T21" s="809"/>
      <c r="U21" s="809"/>
      <c r="V21" s="809"/>
      <c r="W21" s="281" t="s">
        <v>667</v>
      </c>
      <c r="AA21" s="312"/>
    </row>
    <row r="22" spans="1:35" ht="45.6">
      <c r="A22" s="815"/>
      <c r="B22" s="815"/>
      <c r="C22" s="815"/>
      <c r="D22" s="815"/>
      <c r="E22" s="815">
        <v>1</v>
      </c>
      <c r="F22" s="405"/>
      <c r="G22" s="405"/>
      <c r="H22" s="405"/>
      <c r="I22" s="811"/>
      <c r="J22" s="811"/>
      <c r="K22" s="101"/>
      <c r="L22" s="334" t="str">
        <f>mergeValue(A22) &amp;"."&amp; mergeValue(B22)&amp;"."&amp; mergeValue(C22)&amp;"."&amp; mergeValue(D22)&amp;"."&amp; mergeValue(E22)</f>
        <v>1.1.1.1.1</v>
      </c>
      <c r="M22" s="171" t="s">
        <v>10</v>
      </c>
      <c r="N22" s="281"/>
      <c r="O22" s="808"/>
      <c r="P22" s="808"/>
      <c r="Q22" s="808"/>
      <c r="R22" s="808"/>
      <c r="S22" s="808"/>
      <c r="T22" s="808"/>
      <c r="U22" s="808"/>
      <c r="V22" s="808"/>
      <c r="W22" s="281" t="s">
        <v>485</v>
      </c>
      <c r="Y22" s="312" t="str">
        <f>strCheckUnique(Z22:Z25)</f>
        <v/>
      </c>
      <c r="AA22" s="312"/>
    </row>
    <row r="23" spans="1:35" ht="66" customHeight="1">
      <c r="A23" s="815"/>
      <c r="B23" s="815"/>
      <c r="C23" s="815"/>
      <c r="D23" s="815"/>
      <c r="E23" s="815"/>
      <c r="F23" s="335">
        <v>1</v>
      </c>
      <c r="G23" s="335"/>
      <c r="H23" s="335"/>
      <c r="I23" s="811"/>
      <c r="J23" s="811"/>
      <c r="K23" s="339"/>
      <c r="L23" s="334" t="str">
        <f>mergeValue(A23) &amp;"."&amp; mergeValue(B23)&amp;"."&amp; mergeValue(C23)&amp;"."&amp; mergeValue(D23)&amp;"."&amp; mergeValue(E23)&amp;"."&amp; mergeValue(F23)</f>
        <v>1.1.1.1.1.1</v>
      </c>
      <c r="M23" s="653"/>
      <c r="N23" s="818"/>
      <c r="O23" s="191"/>
      <c r="P23" s="191"/>
      <c r="Q23" s="191"/>
      <c r="R23" s="806"/>
      <c r="S23" s="817" t="s">
        <v>87</v>
      </c>
      <c r="T23" s="806"/>
      <c r="U23" s="817" t="s">
        <v>88</v>
      </c>
      <c r="V23" s="277"/>
      <c r="W23" s="802" t="s">
        <v>624</v>
      </c>
      <c r="X23" s="293" t="str">
        <f>strCheckDate(O24:V24)</f>
        <v/>
      </c>
      <c r="Z23" s="312" t="str">
        <f>IF(M23="","",M23 )</f>
        <v/>
      </c>
      <c r="AA23" s="312"/>
      <c r="AB23" s="312"/>
      <c r="AC23" s="312"/>
    </row>
    <row r="24" spans="1:35" ht="14.25" hidden="1" customHeight="1">
      <c r="A24" s="815"/>
      <c r="B24" s="815"/>
      <c r="C24" s="815"/>
      <c r="D24" s="815"/>
      <c r="E24" s="815"/>
      <c r="F24" s="335"/>
      <c r="G24" s="335"/>
      <c r="H24" s="335"/>
      <c r="I24" s="811"/>
      <c r="J24" s="811"/>
      <c r="K24" s="339"/>
      <c r="L24" s="170"/>
      <c r="M24" s="204"/>
      <c r="N24" s="818"/>
      <c r="O24" s="294"/>
      <c r="P24" s="291"/>
      <c r="Q24" s="292" t="str">
        <f>R23 &amp; "-" &amp; T23</f>
        <v>-</v>
      </c>
      <c r="R24" s="806"/>
      <c r="S24" s="817"/>
      <c r="T24" s="819"/>
      <c r="U24" s="817"/>
      <c r="V24" s="277"/>
      <c r="W24" s="803"/>
      <c r="AA24" s="312"/>
    </row>
    <row r="25" spans="1:35" customFormat="1" ht="15" customHeight="1">
      <c r="A25" s="815"/>
      <c r="B25" s="815"/>
      <c r="C25" s="815"/>
      <c r="D25" s="815"/>
      <c r="E25" s="815"/>
      <c r="F25" s="335"/>
      <c r="G25" s="335"/>
      <c r="H25" s="335"/>
      <c r="I25" s="811"/>
      <c r="J25" s="811"/>
      <c r="K25" s="200"/>
      <c r="L25" s="111"/>
      <c r="M25" s="174" t="s">
        <v>406</v>
      </c>
      <c r="N25" s="196"/>
      <c r="O25" s="156"/>
      <c r="P25" s="156"/>
      <c r="Q25" s="156"/>
      <c r="R25" s="257"/>
      <c r="S25" s="197"/>
      <c r="T25" s="197"/>
      <c r="U25" s="197"/>
      <c r="V25" s="185"/>
      <c r="W25" s="804"/>
      <c r="X25" s="302"/>
      <c r="Y25" s="302"/>
      <c r="Z25" s="302"/>
      <c r="AA25" s="312"/>
      <c r="AB25" s="302"/>
      <c r="AC25" s="293"/>
      <c r="AD25" s="293"/>
      <c r="AE25" s="293"/>
      <c r="AF25" s="293"/>
      <c r="AG25" s="293"/>
      <c r="AH25" s="293"/>
      <c r="AI25" s="34"/>
    </row>
    <row r="26" spans="1:35" customFormat="1" ht="15" customHeight="1">
      <c r="A26" s="815"/>
      <c r="B26" s="815"/>
      <c r="C26" s="815"/>
      <c r="D26" s="815"/>
      <c r="E26" s="335"/>
      <c r="F26" s="405"/>
      <c r="G26" s="405"/>
      <c r="H26" s="405"/>
      <c r="I26" s="811"/>
      <c r="J26" s="85"/>
      <c r="K26" s="200"/>
      <c r="L26" s="111"/>
      <c r="M26" s="163" t="s">
        <v>13</v>
      </c>
      <c r="N26" s="196"/>
      <c r="O26" s="156"/>
      <c r="P26" s="156"/>
      <c r="Q26" s="156"/>
      <c r="R26" s="257"/>
      <c r="S26" s="197"/>
      <c r="T26" s="197"/>
      <c r="U26" s="196"/>
      <c r="V26" s="197"/>
      <c r="W26" s="185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</row>
    <row r="27" spans="1:35" customFormat="1" ht="15" customHeight="1">
      <c r="A27" s="815"/>
      <c r="B27" s="815"/>
      <c r="C27" s="815"/>
      <c r="D27" s="335"/>
      <c r="E27" s="340"/>
      <c r="F27" s="405"/>
      <c r="G27" s="405"/>
      <c r="H27" s="405"/>
      <c r="I27" s="200"/>
      <c r="J27" s="85"/>
      <c r="K27" s="179"/>
      <c r="L27" s="111"/>
      <c r="M27" s="162" t="s">
        <v>407</v>
      </c>
      <c r="N27" s="196"/>
      <c r="O27" s="156"/>
      <c r="P27" s="156"/>
      <c r="Q27" s="156"/>
      <c r="R27" s="257"/>
      <c r="S27" s="197"/>
      <c r="T27" s="197"/>
      <c r="U27" s="196"/>
      <c r="V27" s="197"/>
      <c r="W27" s="185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</row>
    <row r="28" spans="1:35" customFormat="1" ht="15" customHeight="1">
      <c r="A28" s="815"/>
      <c r="B28" s="815"/>
      <c r="C28" s="335"/>
      <c r="D28" s="335"/>
      <c r="E28" s="340"/>
      <c r="F28" s="405"/>
      <c r="G28" s="405"/>
      <c r="H28" s="405"/>
      <c r="I28" s="200"/>
      <c r="J28" s="85"/>
      <c r="K28" s="179"/>
      <c r="L28" s="111"/>
      <c r="M28" s="161" t="s">
        <v>676</v>
      </c>
      <c r="N28" s="197"/>
      <c r="O28" s="161"/>
      <c r="P28" s="161"/>
      <c r="Q28" s="161"/>
      <c r="R28" s="257"/>
      <c r="S28" s="197"/>
      <c r="T28" s="197"/>
      <c r="U28" s="196"/>
      <c r="V28" s="197"/>
      <c r="W28" s="185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</row>
    <row r="29" spans="1:35" customFormat="1" ht="15" customHeight="1">
      <c r="A29" s="815"/>
      <c r="B29" s="335"/>
      <c r="C29" s="340"/>
      <c r="D29" s="340"/>
      <c r="E29" s="340"/>
      <c r="F29" s="405"/>
      <c r="G29" s="405"/>
      <c r="H29" s="405"/>
      <c r="I29" s="200"/>
      <c r="J29" s="85"/>
      <c r="K29" s="179"/>
      <c r="L29" s="111"/>
      <c r="M29" s="176" t="s">
        <v>21</v>
      </c>
      <c r="N29" s="197"/>
      <c r="O29" s="161"/>
      <c r="P29" s="161"/>
      <c r="Q29" s="161"/>
      <c r="R29" s="257"/>
      <c r="S29" s="197"/>
      <c r="T29" s="197"/>
      <c r="U29" s="196"/>
      <c r="V29" s="197"/>
      <c r="W29" s="185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</row>
    <row r="30" spans="1:35" customFormat="1" ht="15" customHeight="1">
      <c r="A30" s="335"/>
      <c r="B30" s="341"/>
      <c r="C30" s="341"/>
      <c r="D30" s="341"/>
      <c r="E30" s="342"/>
      <c r="F30" s="341"/>
      <c r="G30" s="405"/>
      <c r="H30" s="405"/>
      <c r="I30" s="199"/>
      <c r="J30" s="85"/>
      <c r="K30" s="339"/>
      <c r="L30" s="111"/>
      <c r="M30" s="209" t="s">
        <v>311</v>
      </c>
      <c r="N30" s="197"/>
      <c r="O30" s="161"/>
      <c r="P30" s="161"/>
      <c r="Q30" s="161"/>
      <c r="R30" s="257"/>
      <c r="S30" s="197"/>
      <c r="T30" s="197"/>
      <c r="U30" s="196"/>
      <c r="V30" s="197"/>
      <c r="W30" s="185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</row>
    <row r="31" spans="1:35" ht="3" customHeight="1"/>
    <row r="32" spans="1:35" ht="48.9" customHeight="1">
      <c r="L32" s="613">
        <v>1</v>
      </c>
      <c r="M32" s="766" t="s">
        <v>692</v>
      </c>
      <c r="N32" s="766"/>
      <c r="O32" s="766"/>
      <c r="P32" s="766"/>
      <c r="Q32" s="766"/>
      <c r="R32" s="766"/>
      <c r="S32" s="766"/>
      <c r="T32" s="766"/>
      <c r="U32" s="766"/>
      <c r="V32" s="766"/>
    </row>
  </sheetData>
  <sheetProtection password="FA9C" sheet="1" objects="1" scenarios="1" formatColumns="0" formatRows="0"/>
  <dataConsolidate leftLabels="1"/>
  <mergeCells count="38"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  <mergeCell ref="M32:V32"/>
    <mergeCell ref="J22:J25"/>
    <mergeCell ref="O21:V21"/>
    <mergeCell ref="O20:V20"/>
    <mergeCell ref="T23:T24"/>
    <mergeCell ref="O22:V22"/>
    <mergeCell ref="S23:S24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O21:V21 W8:W9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3" customHeight="1">
      <c r="A1" s="315" t="s">
        <v>211</v>
      </c>
    </row>
    <row r="2" spans="1:20" ht="22.2">
      <c r="F2" s="767" t="s">
        <v>497</v>
      </c>
      <c r="G2" s="768"/>
      <c r="H2" s="769"/>
      <c r="I2" s="575"/>
    </row>
    <row r="3" spans="1:20" ht="3" customHeight="1"/>
    <row r="4" spans="1:20" s="250" customFormat="1" ht="11.4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600000000000001">
      <c r="A7" s="314"/>
      <c r="B7" s="314"/>
      <c r="C7" s="314"/>
      <c r="D7" s="314"/>
      <c r="F7" s="454">
        <v>1</v>
      </c>
      <c r="G7" s="537" t="s">
        <v>498</v>
      </c>
      <c r="H7" s="438" t="str">
        <f>IF(dateCh="","",dateCh)</f>
        <v>06.05.2019</v>
      </c>
      <c r="I7" s="281" t="s">
        <v>499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.6">
      <c r="A8" s="771">
        <v>1</v>
      </c>
      <c r="B8" s="314"/>
      <c r="C8" s="314"/>
      <c r="D8" s="314"/>
      <c r="F8" s="454" t="str">
        <f>"2." &amp;mergeValue(A8)</f>
        <v>2.1</v>
      </c>
      <c r="G8" s="537" t="s">
        <v>500</v>
      </c>
      <c r="H8" s="438"/>
      <c r="I8" s="281" t="s">
        <v>598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8">
      <c r="A9" s="771"/>
      <c r="B9" s="314"/>
      <c r="C9" s="314"/>
      <c r="D9" s="314"/>
      <c r="F9" s="454" t="str">
        <f>"3." &amp;mergeValue(A9)</f>
        <v>3.1</v>
      </c>
      <c r="G9" s="537" t="s">
        <v>501</v>
      </c>
      <c r="H9" s="438"/>
      <c r="I9" s="281" t="s">
        <v>596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8">
      <c r="A10" s="771"/>
      <c r="B10" s="314"/>
      <c r="C10" s="314"/>
      <c r="D10" s="314"/>
      <c r="F10" s="454" t="str">
        <f>"4."&amp;mergeValue(A10)</f>
        <v>4.1</v>
      </c>
      <c r="G10" s="537" t="s">
        <v>502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600000000000001">
      <c r="A11" s="771"/>
      <c r="B11" s="771">
        <v>1</v>
      </c>
      <c r="C11" s="464"/>
      <c r="D11" s="464"/>
      <c r="F11" s="454" t="str">
        <f>"4."&amp;mergeValue(A11) &amp;"."&amp;mergeValue(B11)</f>
        <v>4.1.1</v>
      </c>
      <c r="G11" s="445" t="s">
        <v>600</v>
      </c>
      <c r="H11" s="438" t="str">
        <f>IF(region_name="","",region_name)</f>
        <v>Республика Башкортостан</v>
      </c>
      <c r="I11" s="281" t="s">
        <v>505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8">
      <c r="A12" s="771"/>
      <c r="B12" s="771"/>
      <c r="C12" s="771">
        <v>1</v>
      </c>
      <c r="D12" s="464"/>
      <c r="F12" s="454" t="str">
        <f>"4."&amp;mergeValue(A12) &amp;"."&amp;mergeValue(B12)&amp;"."&amp;mergeValue(C12)</f>
        <v>4.1.1.1</v>
      </c>
      <c r="G12" s="461" t="s">
        <v>503</v>
      </c>
      <c r="H12" s="438"/>
      <c r="I12" s="281" t="s">
        <v>506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71"/>
      <c r="B13" s="771"/>
      <c r="C13" s="771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504</v>
      </c>
      <c r="H13" s="438"/>
      <c r="I13" s="820" t="s">
        <v>599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600000000000001">
      <c r="A14" s="771"/>
      <c r="B14" s="771"/>
      <c r="C14" s="771"/>
      <c r="D14" s="464"/>
      <c r="F14" s="458"/>
      <c r="G14" s="162" t="s">
        <v>4</v>
      </c>
      <c r="H14" s="463"/>
      <c r="I14" s="820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600000000000001">
      <c r="A15" s="771"/>
      <c r="B15" s="771"/>
      <c r="C15" s="464"/>
      <c r="D15" s="464"/>
      <c r="F15" s="541"/>
      <c r="G15" s="273" t="s">
        <v>425</v>
      </c>
      <c r="H15" s="542"/>
      <c r="I15" s="543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600000000000001">
      <c r="A16" s="771"/>
      <c r="B16" s="314"/>
      <c r="C16" s="314"/>
      <c r="D16" s="314"/>
      <c r="F16" s="458"/>
      <c r="G16" s="176" t="s">
        <v>512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600000000000001">
      <c r="A17" s="314"/>
      <c r="B17" s="314"/>
      <c r="C17" s="314"/>
      <c r="D17" s="314"/>
      <c r="F17" s="458"/>
      <c r="G17" s="209" t="s">
        <v>511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65"/>
      <c r="G18" s="466"/>
      <c r="H18" s="467"/>
      <c r="I18" s="46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6" t="s">
        <v>601</v>
      </c>
      <c r="H19" s="766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0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5" width="3.75" style="34" customWidth="1"/>
    <col min="16" max="16" width="4.125" style="34" customWidth="1"/>
    <col min="17" max="17" width="18.125" style="34" customWidth="1"/>
    <col min="18" max="20" width="3.75" style="34" customWidth="1"/>
    <col min="21" max="21" width="12.875" style="34" customWidth="1"/>
    <col min="22" max="24" width="3.75" style="34" customWidth="1"/>
    <col min="25" max="25" width="12.875" style="34" customWidth="1"/>
    <col min="26" max="28" width="3.75" style="34" customWidth="1"/>
    <col min="29" max="29" width="12.875" style="34" customWidth="1"/>
    <col min="30" max="33" width="21.375" style="34" customWidth="1"/>
    <col min="34" max="34" width="11.75" style="34" customWidth="1"/>
    <col min="35" max="35" width="3.75" style="34" customWidth="1"/>
    <col min="36" max="36" width="11.75" style="34" customWidth="1"/>
    <col min="37" max="37" width="8.625" style="34" hidden="1" customWidth="1"/>
    <col min="38" max="38" width="4.625" style="34" customWidth="1"/>
    <col min="39" max="39" width="115.75" style="34" customWidth="1"/>
    <col min="40" max="41" width="10.625" style="293"/>
    <col min="42" max="42" width="13.375" style="293" customWidth="1"/>
    <col min="43" max="50" width="10.625" style="293"/>
    <col min="51" max="16384" width="10.625" style="34"/>
  </cols>
  <sheetData>
    <row r="1" spans="7:50" hidden="1"/>
    <row r="2" spans="7:50" hidden="1"/>
    <row r="3" spans="7:50" hidden="1"/>
    <row r="4" spans="7:50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101"/>
      <c r="AE4" s="101"/>
      <c r="AF4" s="101"/>
      <c r="AG4" s="101"/>
      <c r="AH4" s="101"/>
      <c r="AI4" s="101"/>
      <c r="AJ4" s="101"/>
      <c r="AK4" s="35"/>
    </row>
    <row r="5" spans="7:50" ht="26.1" customHeight="1">
      <c r="J5" s="86"/>
      <c r="K5" s="86"/>
      <c r="L5" s="774" t="s">
        <v>668</v>
      </c>
      <c r="M5" s="774"/>
      <c r="N5" s="774"/>
      <c r="O5" s="774"/>
      <c r="P5" s="774"/>
      <c r="Q5" s="774"/>
      <c r="R5" s="774"/>
      <c r="S5" s="774"/>
      <c r="T5" s="774"/>
      <c r="U5" s="774"/>
      <c r="V5" s="577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455"/>
      <c r="AK5" s="278"/>
    </row>
    <row r="6" spans="7:50" ht="3" customHeight="1">
      <c r="J6" s="86"/>
      <c r="K6" s="86"/>
      <c r="L6" s="35"/>
      <c r="M6" s="35"/>
      <c r="N6" s="35"/>
      <c r="O6" s="35"/>
      <c r="P6" s="35"/>
      <c r="Q6" s="35"/>
      <c r="R6" s="35"/>
      <c r="S6" s="83"/>
      <c r="T6" s="83"/>
      <c r="U6" s="83"/>
      <c r="V6" s="83"/>
      <c r="W6" s="83"/>
      <c r="X6" s="83"/>
      <c r="Y6" s="35"/>
    </row>
    <row r="7" spans="7:50" s="449" customFormat="1" ht="4.2" hidden="1">
      <c r="L7" s="614"/>
      <c r="M7" s="615"/>
      <c r="N7" s="810"/>
      <c r="O7" s="810"/>
      <c r="P7" s="810"/>
      <c r="Q7" s="810"/>
      <c r="R7" s="810"/>
      <c r="S7" s="810"/>
      <c r="T7" s="810"/>
      <c r="U7" s="810"/>
      <c r="V7" s="336"/>
      <c r="W7" s="336"/>
    </row>
    <row r="8" spans="7:50" s="447" customFormat="1" ht="18.600000000000001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2" t="str">
        <f>IF(datePr_ch="",IF(datePr="","",datePr),datePr_ch)</f>
        <v>26.04.2019</v>
      </c>
      <c r="O8" s="792"/>
      <c r="P8" s="792"/>
      <c r="Q8" s="792"/>
      <c r="R8" s="792"/>
      <c r="S8" s="792"/>
      <c r="T8" s="792"/>
      <c r="U8" s="792"/>
      <c r="V8" s="669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50" s="447" customFormat="1" ht="22.8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2" t="str">
        <f>IF(numberPr_ch="",IF(numberPr="","",numberPr),numberPr_ch)</f>
        <v>2337/2019</v>
      </c>
      <c r="O9" s="792"/>
      <c r="P9" s="792"/>
      <c r="Q9" s="792"/>
      <c r="R9" s="792"/>
      <c r="S9" s="792"/>
      <c r="T9" s="792"/>
      <c r="U9" s="792"/>
      <c r="V9" s="669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50" s="449" customFormat="1" ht="4.2" hidden="1">
      <c r="L10" s="614"/>
      <c r="M10" s="615"/>
      <c r="N10" s="810"/>
      <c r="O10" s="810"/>
      <c r="P10" s="810"/>
      <c r="Q10" s="810"/>
      <c r="R10" s="810"/>
      <c r="S10" s="810"/>
      <c r="T10" s="810"/>
      <c r="U10" s="810"/>
      <c r="V10" s="336"/>
      <c r="W10" s="336"/>
    </row>
    <row r="11" spans="7:50" s="314" customFormat="1" ht="9.75" hidden="1" customHeight="1">
      <c r="L11" s="825"/>
      <c r="M11" s="825"/>
      <c r="N11" s="333"/>
      <c r="O11" s="333"/>
      <c r="P11" s="333"/>
      <c r="Q11" s="333"/>
      <c r="R11" s="333"/>
      <c r="S11" s="826"/>
      <c r="T11" s="826"/>
      <c r="U11" s="826"/>
      <c r="V11" s="826"/>
      <c r="W11" s="826"/>
      <c r="X11" s="826"/>
      <c r="Y11" s="311"/>
      <c r="AD11" s="314" t="s">
        <v>412</v>
      </c>
      <c r="AE11" s="314" t="s">
        <v>413</v>
      </c>
      <c r="AF11" s="314" t="s">
        <v>412</v>
      </c>
      <c r="AG11" s="314" t="s">
        <v>413</v>
      </c>
    </row>
    <row r="12" spans="7:50" s="250" customFormat="1" ht="11.4" hidden="1">
      <c r="G12" s="249"/>
      <c r="H12" s="249"/>
      <c r="L12" s="757"/>
      <c r="M12" s="757"/>
      <c r="N12" s="210"/>
      <c r="O12" s="210"/>
      <c r="P12" s="210"/>
      <c r="Q12" s="210"/>
      <c r="R12" s="210"/>
      <c r="S12" s="827"/>
      <c r="T12" s="827"/>
      <c r="U12" s="827"/>
      <c r="V12" s="827"/>
      <c r="W12" s="827"/>
      <c r="X12" s="827"/>
      <c r="Y12" s="119"/>
      <c r="AK12" s="310" t="s">
        <v>376</v>
      </c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  <c r="AX12" s="314"/>
    </row>
    <row r="13" spans="7:50">
      <c r="J13" s="86"/>
      <c r="K13" s="86"/>
      <c r="L13" s="35"/>
      <c r="M13" s="35"/>
      <c r="N13" s="35"/>
      <c r="O13" s="35"/>
      <c r="P13" s="35"/>
      <c r="Q13" s="35"/>
      <c r="R13" s="35"/>
      <c r="S13" s="821"/>
      <c r="T13" s="821"/>
      <c r="U13" s="821"/>
      <c r="V13" s="821"/>
      <c r="W13" s="821"/>
      <c r="X13" s="821"/>
      <c r="Y13" s="410"/>
      <c r="AD13" s="821"/>
      <c r="AE13" s="821"/>
      <c r="AF13" s="821"/>
      <c r="AG13" s="821"/>
      <c r="AH13" s="821"/>
      <c r="AI13" s="821"/>
      <c r="AJ13" s="821"/>
      <c r="AK13" s="821"/>
    </row>
    <row r="14" spans="7:50">
      <c r="J14" s="86"/>
      <c r="K14" s="86"/>
      <c r="L14" s="772" t="s">
        <v>469</v>
      </c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  <c r="AL14" s="772"/>
      <c r="AM14" s="725" t="s">
        <v>470</v>
      </c>
    </row>
    <row r="15" spans="7:50" ht="14.25" customHeight="1">
      <c r="J15" s="86"/>
      <c r="K15" s="86"/>
      <c r="L15" s="772" t="s">
        <v>95</v>
      </c>
      <c r="M15" s="772" t="s">
        <v>486</v>
      </c>
      <c r="N15" s="772" t="s">
        <v>669</v>
      </c>
      <c r="O15" s="772"/>
      <c r="P15" s="772"/>
      <c r="Q15" s="772"/>
      <c r="R15" s="822" t="s">
        <v>670</v>
      </c>
      <c r="S15" s="822"/>
      <c r="T15" s="822"/>
      <c r="U15" s="822"/>
      <c r="V15" s="822" t="s">
        <v>671</v>
      </c>
      <c r="W15" s="822"/>
      <c r="X15" s="822"/>
      <c r="Y15" s="822"/>
      <c r="Z15" s="822" t="s">
        <v>389</v>
      </c>
      <c r="AA15" s="822"/>
      <c r="AB15" s="822"/>
      <c r="AC15" s="822"/>
      <c r="AD15" s="822" t="s">
        <v>474</v>
      </c>
      <c r="AE15" s="822"/>
      <c r="AF15" s="822"/>
      <c r="AG15" s="822"/>
      <c r="AH15" s="822"/>
      <c r="AI15" s="822"/>
      <c r="AJ15" s="822"/>
      <c r="AK15" s="772" t="s">
        <v>338</v>
      </c>
      <c r="AL15" s="805" t="s">
        <v>278</v>
      </c>
      <c r="AM15" s="725"/>
    </row>
    <row r="16" spans="7:50" ht="26.25" customHeight="1">
      <c r="J16" s="86"/>
      <c r="K16" s="86"/>
      <c r="L16" s="772"/>
      <c r="M16" s="772"/>
      <c r="N16" s="772"/>
      <c r="O16" s="772"/>
      <c r="P16" s="772"/>
      <c r="Q16" s="77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/>
      <c r="AD16" s="822" t="s">
        <v>672</v>
      </c>
      <c r="AE16" s="822"/>
      <c r="AF16" s="725" t="s">
        <v>673</v>
      </c>
      <c r="AG16" s="725"/>
      <c r="AH16" s="824" t="s">
        <v>476</v>
      </c>
      <c r="AI16" s="824"/>
      <c r="AJ16" s="824"/>
      <c r="AK16" s="772"/>
      <c r="AL16" s="805"/>
      <c r="AM16" s="725"/>
    </row>
    <row r="17" spans="1:53" ht="14.25" customHeight="1">
      <c r="J17" s="86"/>
      <c r="K17" s="86"/>
      <c r="L17" s="772"/>
      <c r="M17" s="772"/>
      <c r="N17" s="772"/>
      <c r="O17" s="772"/>
      <c r="P17" s="772"/>
      <c r="Q17" s="772"/>
      <c r="R17" s="822"/>
      <c r="S17" s="822"/>
      <c r="T17" s="822"/>
      <c r="U17" s="822"/>
      <c r="V17" s="822"/>
      <c r="W17" s="822"/>
      <c r="X17" s="822"/>
      <c r="Y17" s="822"/>
      <c r="Z17" s="822"/>
      <c r="AA17" s="822"/>
      <c r="AB17" s="822"/>
      <c r="AC17" s="822"/>
      <c r="AD17" s="406" t="s">
        <v>342</v>
      </c>
      <c r="AE17" s="406" t="s">
        <v>341</v>
      </c>
      <c r="AF17" s="406" t="s">
        <v>342</v>
      </c>
      <c r="AG17" s="406" t="s">
        <v>341</v>
      </c>
      <c r="AH17" s="105" t="s">
        <v>387</v>
      </c>
      <c r="AI17" s="823" t="s">
        <v>388</v>
      </c>
      <c r="AJ17" s="823"/>
      <c r="AK17" s="772"/>
      <c r="AL17" s="805"/>
      <c r="AM17" s="725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14">
        <f ca="1">OFFSET(N18,0,-1)+1</f>
        <v>3</v>
      </c>
      <c r="O18" s="814"/>
      <c r="P18" s="814"/>
      <c r="Q18" s="814"/>
      <c r="R18" s="814">
        <f ca="1">OFFSET(R18,0,-4)+1</f>
        <v>4</v>
      </c>
      <c r="S18" s="814"/>
      <c r="T18" s="814"/>
      <c r="U18" s="814"/>
      <c r="V18" s="814">
        <f ca="1">OFFSET(V18,0,-4)+1</f>
        <v>5</v>
      </c>
      <c r="W18" s="814"/>
      <c r="X18" s="814"/>
      <c r="Y18" s="814"/>
      <c r="Z18" s="565"/>
      <c r="AA18" s="565"/>
      <c r="AB18" s="565">
        <f ca="1">OFFSET(V18,0,0)+1</f>
        <v>6</v>
      </c>
      <c r="AC18" s="566">
        <f ca="1">AB18</f>
        <v>6</v>
      </c>
      <c r="AD18" s="564">
        <f ca="1">OFFSET(AD18,0,-1)+1</f>
        <v>7</v>
      </c>
      <c r="AE18" s="564">
        <f t="shared" ref="AE18:AJ18" ca="1" si="0">OFFSET(AE18,0,-1)+1</f>
        <v>8</v>
      </c>
      <c r="AF18" s="564">
        <f t="shared" ca="1" si="0"/>
        <v>9</v>
      </c>
      <c r="AG18" s="564">
        <f t="shared" ca="1" si="0"/>
        <v>10</v>
      </c>
      <c r="AH18" s="564">
        <f t="shared" ca="1" si="0"/>
        <v>11</v>
      </c>
      <c r="AI18" s="564">
        <f t="shared" ca="1" si="0"/>
        <v>12</v>
      </c>
      <c r="AJ18" s="564">
        <f t="shared" ca="1" si="0"/>
        <v>13</v>
      </c>
      <c r="AK18" s="564">
        <f ca="1">OFFSET(AK18,0,-1)+1</f>
        <v>14</v>
      </c>
      <c r="AL18" s="567"/>
      <c r="AM18" s="564">
        <v>15</v>
      </c>
    </row>
    <row r="19" spans="1:53" ht="22.8">
      <c r="A19" s="828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555">
        <f>mergeValue(A19)</f>
        <v>1</v>
      </c>
      <c r="M19" s="562" t="s">
        <v>23</v>
      </c>
      <c r="N19" s="831"/>
      <c r="O19" s="831"/>
      <c r="P19" s="831"/>
      <c r="Q19" s="831"/>
      <c r="R19" s="831"/>
      <c r="S19" s="831"/>
      <c r="T19" s="831"/>
      <c r="U19" s="831"/>
      <c r="V19" s="831"/>
      <c r="W19" s="831"/>
      <c r="X19" s="831"/>
      <c r="Y19" s="831"/>
      <c r="Z19" s="831"/>
      <c r="AA19" s="831"/>
      <c r="AB19" s="831"/>
      <c r="AC19" s="831"/>
      <c r="AD19" s="831"/>
      <c r="AE19" s="831"/>
      <c r="AF19" s="831"/>
      <c r="AG19" s="831"/>
      <c r="AH19" s="831"/>
      <c r="AI19" s="831"/>
      <c r="AJ19" s="831"/>
      <c r="AK19" s="831"/>
      <c r="AL19" s="831"/>
      <c r="AM19" s="600" t="s">
        <v>623</v>
      </c>
    </row>
    <row r="20" spans="1:53" ht="34.200000000000003">
      <c r="A20" s="828"/>
      <c r="B20" s="828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30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830"/>
      <c r="AM20" s="599" t="s">
        <v>484</v>
      </c>
    </row>
    <row r="21" spans="1:53" ht="45.6">
      <c r="A21" s="828"/>
      <c r="B21" s="828"/>
      <c r="C21" s="828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645</v>
      </c>
      <c r="N21" s="830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830"/>
      <c r="AM21" s="599" t="s">
        <v>674</v>
      </c>
    </row>
    <row r="22" spans="1:53" ht="20.100000000000001" customHeight="1">
      <c r="A22" s="828"/>
      <c r="B22" s="828"/>
      <c r="C22" s="828"/>
      <c r="D22" s="828">
        <v>1</v>
      </c>
      <c r="E22" s="293"/>
      <c r="F22" s="343"/>
      <c r="G22" s="344"/>
      <c r="H22" s="344"/>
      <c r="I22" s="832"/>
      <c r="J22" s="833"/>
      <c r="K22" s="811"/>
      <c r="L22" s="834" t="str">
        <f>mergeValue(A22) &amp;"."&amp; mergeValue(B22)&amp;"."&amp; mergeValue(C22)&amp;"."&amp; mergeValue(D22)</f>
        <v>1.1.1.1</v>
      </c>
      <c r="M22" s="835"/>
      <c r="N22" s="817" t="s">
        <v>87</v>
      </c>
      <c r="O22" s="829"/>
      <c r="P22" s="838" t="s">
        <v>96</v>
      </c>
      <c r="Q22" s="839"/>
      <c r="R22" s="817" t="s">
        <v>88</v>
      </c>
      <c r="S22" s="829"/>
      <c r="T22" s="836">
        <v>1</v>
      </c>
      <c r="U22" s="840"/>
      <c r="V22" s="817" t="s">
        <v>88</v>
      </c>
      <c r="W22" s="829"/>
      <c r="X22" s="836">
        <v>1</v>
      </c>
      <c r="Y22" s="837"/>
      <c r="Z22" s="817" t="s">
        <v>88</v>
      </c>
      <c r="AA22" s="190"/>
      <c r="AB22" s="112">
        <v>1</v>
      </c>
      <c r="AC22" s="413"/>
      <c r="AD22" s="658"/>
      <c r="AE22" s="658"/>
      <c r="AF22" s="658"/>
      <c r="AG22" s="658"/>
      <c r="AH22" s="660"/>
      <c r="AI22" s="556" t="s">
        <v>87</v>
      </c>
      <c r="AJ22" s="660"/>
      <c r="AK22" s="573" t="s">
        <v>88</v>
      </c>
      <c r="AL22" s="277"/>
      <c r="AM22" s="820" t="s">
        <v>675</v>
      </c>
      <c r="AN22" s="293" t="str">
        <f>strCheckDateOnDP(V22:AL22,List06_9_DP)</f>
        <v/>
      </c>
      <c r="AO22" s="312" t="str">
        <f>IF(AND(COUNTIF(AP18:AP26,AP22)&gt;1,AP22&lt;&gt;""),"ErrUnique:HasDoubleConn","")</f>
        <v/>
      </c>
      <c r="AP22" s="312"/>
      <c r="AQ22" s="312"/>
      <c r="AR22" s="312"/>
      <c r="AS22" s="312"/>
      <c r="AT22" s="312"/>
    </row>
    <row r="23" spans="1:53" ht="20.100000000000001" customHeight="1">
      <c r="A23" s="828"/>
      <c r="B23" s="828"/>
      <c r="C23" s="828"/>
      <c r="D23" s="828"/>
      <c r="E23" s="293"/>
      <c r="F23" s="343"/>
      <c r="G23" s="344"/>
      <c r="H23" s="344"/>
      <c r="I23" s="832"/>
      <c r="J23" s="833"/>
      <c r="K23" s="811"/>
      <c r="L23" s="834"/>
      <c r="M23" s="835"/>
      <c r="N23" s="817"/>
      <c r="O23" s="829"/>
      <c r="P23" s="838"/>
      <c r="Q23" s="839"/>
      <c r="R23" s="817"/>
      <c r="S23" s="829"/>
      <c r="T23" s="836"/>
      <c r="U23" s="841"/>
      <c r="V23" s="817"/>
      <c r="W23" s="829"/>
      <c r="X23" s="836"/>
      <c r="Y23" s="837"/>
      <c r="Z23" s="817"/>
      <c r="AA23" s="426"/>
      <c r="AB23" s="209"/>
      <c r="AC23" s="209"/>
      <c r="AD23" s="256"/>
      <c r="AE23" s="256"/>
      <c r="AF23" s="256"/>
      <c r="AG23" s="295" t="str">
        <f>AH22 &amp; "-" &amp; AJ22</f>
        <v>-</v>
      </c>
      <c r="AH23" s="295"/>
      <c r="AI23" s="295"/>
      <c r="AJ23" s="295"/>
      <c r="AK23" s="295" t="s">
        <v>88</v>
      </c>
      <c r="AL23" s="429"/>
      <c r="AM23" s="820"/>
      <c r="AO23" s="312"/>
      <c r="AP23" s="312"/>
      <c r="AQ23" s="312"/>
      <c r="AR23" s="312"/>
      <c r="AS23" s="312"/>
      <c r="AT23" s="312"/>
    </row>
    <row r="24" spans="1:53" ht="20.100000000000001" customHeight="1">
      <c r="A24" s="828"/>
      <c r="B24" s="828"/>
      <c r="C24" s="828"/>
      <c r="D24" s="828"/>
      <c r="E24" s="293"/>
      <c r="F24" s="343"/>
      <c r="G24" s="344"/>
      <c r="H24" s="344"/>
      <c r="I24" s="832"/>
      <c r="J24" s="833"/>
      <c r="K24" s="811"/>
      <c r="L24" s="834"/>
      <c r="M24" s="835"/>
      <c r="N24" s="817"/>
      <c r="O24" s="829"/>
      <c r="P24" s="838"/>
      <c r="Q24" s="839"/>
      <c r="R24" s="817"/>
      <c r="S24" s="829"/>
      <c r="T24" s="836"/>
      <c r="U24" s="842"/>
      <c r="V24" s="817"/>
      <c r="W24" s="428"/>
      <c r="X24" s="176"/>
      <c r="Y24" s="209"/>
      <c r="Z24" s="255"/>
      <c r="AA24" s="255"/>
      <c r="AB24" s="255"/>
      <c r="AC24" s="255"/>
      <c r="AD24" s="256"/>
      <c r="AE24" s="256"/>
      <c r="AF24" s="256"/>
      <c r="AG24" s="256"/>
      <c r="AH24" s="257"/>
      <c r="AI24" s="197"/>
      <c r="AJ24" s="197"/>
      <c r="AK24" s="257"/>
      <c r="AL24" s="185"/>
      <c r="AM24" s="820"/>
      <c r="AO24" s="312"/>
      <c r="AP24" s="312"/>
      <c r="AQ24" s="312"/>
      <c r="AR24" s="312"/>
      <c r="AS24" s="312"/>
      <c r="AT24" s="312"/>
    </row>
    <row r="25" spans="1:53" ht="20.100000000000001" customHeight="1">
      <c r="A25" s="828"/>
      <c r="B25" s="828"/>
      <c r="C25" s="828"/>
      <c r="D25" s="828"/>
      <c r="E25" s="293"/>
      <c r="F25" s="343"/>
      <c r="G25" s="344"/>
      <c r="H25" s="344"/>
      <c r="I25" s="832"/>
      <c r="J25" s="833"/>
      <c r="K25" s="811"/>
      <c r="L25" s="834"/>
      <c r="M25" s="835"/>
      <c r="N25" s="817"/>
      <c r="O25" s="829"/>
      <c r="P25" s="838"/>
      <c r="Q25" s="839"/>
      <c r="R25" s="817"/>
      <c r="S25" s="258"/>
      <c r="T25" s="260"/>
      <c r="U25" s="259"/>
      <c r="V25" s="255"/>
      <c r="W25" s="255"/>
      <c r="X25" s="255"/>
      <c r="Y25" s="255"/>
      <c r="Z25" s="255"/>
      <c r="AA25" s="255"/>
      <c r="AB25" s="255"/>
      <c r="AC25" s="255"/>
      <c r="AD25" s="256"/>
      <c r="AE25" s="256"/>
      <c r="AF25" s="256"/>
      <c r="AG25" s="256"/>
      <c r="AH25" s="257"/>
      <c r="AI25" s="197"/>
      <c r="AJ25" s="197"/>
      <c r="AK25" s="257"/>
      <c r="AL25" s="185"/>
      <c r="AM25" s="820"/>
      <c r="AO25" s="312"/>
      <c r="AP25" s="312"/>
      <c r="AQ25" s="312"/>
      <c r="AR25" s="312"/>
      <c r="AS25" s="312"/>
      <c r="AT25" s="312"/>
    </row>
    <row r="26" spans="1:53" customFormat="1" ht="20.100000000000001" customHeight="1">
      <c r="A26" s="828"/>
      <c r="B26" s="828"/>
      <c r="C26" s="828"/>
      <c r="D26" s="828"/>
      <c r="E26" s="345"/>
      <c r="F26" s="346"/>
      <c r="G26" s="345"/>
      <c r="H26" s="345"/>
      <c r="I26" s="832"/>
      <c r="J26" s="833"/>
      <c r="K26" s="811"/>
      <c r="L26" s="834"/>
      <c r="M26" s="835"/>
      <c r="N26" s="817"/>
      <c r="O26" s="427"/>
      <c r="P26" s="163"/>
      <c r="Q26" s="209" t="s">
        <v>390</v>
      </c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163"/>
      <c r="AL26" s="261"/>
      <c r="AM26" s="820"/>
      <c r="AN26" s="302"/>
      <c r="AO26" s="302"/>
      <c r="AP26" s="313"/>
      <c r="AQ26" s="313"/>
      <c r="AR26" s="313"/>
      <c r="AS26" s="313"/>
      <c r="AT26" s="313"/>
      <c r="AU26" s="302"/>
      <c r="AV26" s="302"/>
      <c r="AW26" s="302"/>
      <c r="AX26" s="302"/>
    </row>
    <row r="27" spans="1:53" customFormat="1" ht="15" customHeight="1">
      <c r="A27" s="828"/>
      <c r="B27" s="828"/>
      <c r="C27" s="828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85"/>
      <c r="AM27" s="820"/>
      <c r="AN27" s="302"/>
      <c r="AO27" s="302"/>
      <c r="AP27" s="313"/>
      <c r="AQ27" s="313"/>
      <c r="AR27" s="313"/>
      <c r="AS27" s="313"/>
      <c r="AT27" s="313"/>
      <c r="AU27" s="302"/>
      <c r="AV27" s="302"/>
      <c r="AW27" s="302"/>
      <c r="AX27" s="302"/>
    </row>
    <row r="28" spans="1:53" customFormat="1" ht="15" customHeight="1">
      <c r="A28" s="828"/>
      <c r="B28" s="828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676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56"/>
      <c r="AE28" s="156"/>
      <c r="AF28" s="156"/>
      <c r="AG28" s="156"/>
      <c r="AH28" s="257"/>
      <c r="AI28" s="197"/>
      <c r="AJ28" s="196"/>
      <c r="AK28" s="161"/>
      <c r="AL28" s="197"/>
      <c r="AM28" s="185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</row>
    <row r="29" spans="1:53" customFormat="1" ht="15" customHeight="1">
      <c r="A29" s="828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56"/>
      <c r="AE29" s="156"/>
      <c r="AF29" s="156"/>
      <c r="AG29" s="156"/>
      <c r="AH29" s="257"/>
      <c r="AI29" s="197"/>
      <c r="AJ29" s="196"/>
      <c r="AK29" s="161"/>
      <c r="AL29" s="197"/>
      <c r="AM29" s="185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209"/>
      <c r="AD30" s="156"/>
      <c r="AE30" s="156"/>
      <c r="AF30" s="156"/>
      <c r="AG30" s="156"/>
      <c r="AH30" s="257"/>
      <c r="AI30" s="197"/>
      <c r="AJ30" s="196"/>
      <c r="AK30" s="161"/>
      <c r="AL30" s="197"/>
      <c r="AM30" s="185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</row>
    <row r="31" spans="1:53" ht="3" customHeight="1"/>
    <row r="32" spans="1:53" ht="14.25" customHeight="1">
      <c r="L32" s="613">
        <v>1</v>
      </c>
      <c r="M32" s="215" t="s">
        <v>691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3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316"/>
      <c r="AY33" s="213"/>
      <c r="AZ33" s="213"/>
      <c r="BA33" s="213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8:W9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625" defaultRowHeight="13.8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3" customHeight="1">
      <c r="A1" s="315" t="s">
        <v>212</v>
      </c>
    </row>
    <row r="2" spans="1:20" ht="22.2">
      <c r="F2" s="767" t="s">
        <v>497</v>
      </c>
      <c r="G2" s="768"/>
      <c r="H2" s="769"/>
      <c r="I2" s="575"/>
    </row>
    <row r="3" spans="1:20" ht="3" customHeight="1"/>
    <row r="4" spans="1:20" s="250" customFormat="1" ht="11.4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600000000000001">
      <c r="A7" s="314"/>
      <c r="B7" s="314"/>
      <c r="C7" s="314"/>
      <c r="D7" s="314"/>
      <c r="F7" s="454">
        <v>1</v>
      </c>
      <c r="G7" s="537" t="s">
        <v>498</v>
      </c>
      <c r="H7" s="438" t="str">
        <f>IF(dateCh="","",dateCh)</f>
        <v>06.05.2019</v>
      </c>
      <c r="I7" s="281" t="s">
        <v>499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.6">
      <c r="A8" s="771">
        <v>1</v>
      </c>
      <c r="B8" s="314"/>
      <c r="C8" s="314"/>
      <c r="D8" s="314"/>
      <c r="F8" s="454" t="str">
        <f>"2." &amp;mergeValue(A8)</f>
        <v>2.1</v>
      </c>
      <c r="G8" s="537" t="s">
        <v>500</v>
      </c>
      <c r="H8" s="438"/>
      <c r="I8" s="281" t="s">
        <v>598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8">
      <c r="A9" s="771"/>
      <c r="B9" s="314"/>
      <c r="C9" s="314"/>
      <c r="D9" s="314"/>
      <c r="F9" s="454" t="str">
        <f>"3." &amp;mergeValue(A9)</f>
        <v>3.1</v>
      </c>
      <c r="G9" s="537" t="s">
        <v>501</v>
      </c>
      <c r="H9" s="438"/>
      <c r="I9" s="281" t="s">
        <v>596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8">
      <c r="A10" s="771"/>
      <c r="B10" s="314"/>
      <c r="C10" s="314"/>
      <c r="D10" s="314"/>
      <c r="F10" s="454" t="str">
        <f>"4."&amp;mergeValue(A10)</f>
        <v>4.1</v>
      </c>
      <c r="G10" s="537" t="s">
        <v>502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600000000000001">
      <c r="A11" s="771"/>
      <c r="B11" s="771">
        <v>1</v>
      </c>
      <c r="C11" s="464"/>
      <c r="D11" s="464"/>
      <c r="F11" s="454" t="str">
        <f>"4."&amp;mergeValue(A11) &amp;"."&amp;mergeValue(B11)</f>
        <v>4.1.1</v>
      </c>
      <c r="G11" s="445" t="s">
        <v>600</v>
      </c>
      <c r="H11" s="438" t="str">
        <f>IF(region_name="","",region_name)</f>
        <v>Республика Башкортостан</v>
      </c>
      <c r="I11" s="281" t="s">
        <v>505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8">
      <c r="A12" s="771"/>
      <c r="B12" s="771"/>
      <c r="C12" s="771">
        <v>1</v>
      </c>
      <c r="D12" s="464"/>
      <c r="F12" s="454" t="str">
        <f>"4."&amp;mergeValue(A12) &amp;"."&amp;mergeValue(B12)&amp;"."&amp;mergeValue(C12)</f>
        <v>4.1.1.1</v>
      </c>
      <c r="G12" s="461" t="s">
        <v>503</v>
      </c>
      <c r="H12" s="438"/>
      <c r="I12" s="281" t="s">
        <v>506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39" customHeight="1">
      <c r="A13" s="771"/>
      <c r="B13" s="771"/>
      <c r="C13" s="771"/>
      <c r="D13" s="464">
        <v>1</v>
      </c>
      <c r="F13" s="454" t="str">
        <f>"4."&amp;mergeValue(A13) &amp;"."&amp;mergeValue(B13)&amp;"."&amp;mergeValue(C13)&amp;"."&amp;mergeValue(D13)</f>
        <v>4.1.1.1.1</v>
      </c>
      <c r="G13" s="540" t="s">
        <v>504</v>
      </c>
      <c r="H13" s="438"/>
      <c r="I13" s="820" t="s">
        <v>599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250" customFormat="1" ht="18.600000000000001">
      <c r="A14" s="771"/>
      <c r="B14" s="771"/>
      <c r="C14" s="771"/>
      <c r="D14" s="464"/>
      <c r="F14" s="458"/>
      <c r="G14" s="162" t="s">
        <v>4</v>
      </c>
      <c r="H14" s="463"/>
      <c r="I14" s="820"/>
      <c r="J14" s="453"/>
      <c r="K14" s="314"/>
      <c r="L14" s="314"/>
      <c r="M14" s="314"/>
      <c r="N14" s="314"/>
      <c r="O14" s="314"/>
      <c r="P14" s="314"/>
      <c r="Q14" s="314"/>
      <c r="R14" s="314"/>
      <c r="S14" s="314"/>
      <c r="T14" s="314"/>
    </row>
    <row r="15" spans="1:20" s="250" customFormat="1" ht="18.600000000000001">
      <c r="A15" s="771"/>
      <c r="B15" s="771"/>
      <c r="C15" s="464"/>
      <c r="D15" s="464"/>
      <c r="F15" s="458"/>
      <c r="G15" s="161" t="s">
        <v>425</v>
      </c>
      <c r="H15" s="459"/>
      <c r="I15" s="460"/>
      <c r="J15" s="453"/>
      <c r="K15" s="314"/>
      <c r="L15" s="314"/>
      <c r="M15" s="314"/>
      <c r="N15" s="314"/>
      <c r="O15" s="314"/>
      <c r="P15" s="314"/>
      <c r="Q15" s="314"/>
      <c r="R15" s="314"/>
      <c r="S15" s="314"/>
      <c r="T15" s="314"/>
    </row>
    <row r="16" spans="1:20" s="250" customFormat="1" ht="18.600000000000001">
      <c r="A16" s="771"/>
      <c r="B16" s="314"/>
      <c r="C16" s="314"/>
      <c r="D16" s="314"/>
      <c r="F16" s="458"/>
      <c r="G16" s="176" t="s">
        <v>512</v>
      </c>
      <c r="H16" s="459"/>
      <c r="I16" s="460"/>
      <c r="J16" s="453"/>
      <c r="K16" s="314"/>
      <c r="L16" s="314"/>
      <c r="M16" s="314"/>
      <c r="N16" s="314"/>
      <c r="O16" s="314"/>
      <c r="P16" s="314"/>
      <c r="Q16" s="314"/>
      <c r="R16" s="314"/>
      <c r="S16" s="314"/>
      <c r="T16" s="314"/>
    </row>
    <row r="17" spans="1:20" s="250" customFormat="1" ht="18.600000000000001">
      <c r="A17" s="314"/>
      <c r="B17" s="314"/>
      <c r="C17" s="314"/>
      <c r="D17" s="314"/>
      <c r="F17" s="458"/>
      <c r="G17" s="209" t="s">
        <v>511</v>
      </c>
      <c r="H17" s="459"/>
      <c r="I17" s="460"/>
      <c r="J17" s="453"/>
      <c r="K17" s="314"/>
      <c r="L17" s="314"/>
      <c r="M17" s="314"/>
      <c r="N17" s="314"/>
      <c r="O17" s="314"/>
      <c r="P17" s="314"/>
      <c r="Q17" s="314"/>
      <c r="R17" s="314"/>
      <c r="S17" s="314"/>
      <c r="T17" s="314"/>
    </row>
    <row r="18" spans="1:20" s="447" customFormat="1" ht="3" customHeight="1">
      <c r="A18" s="449"/>
      <c r="B18" s="449"/>
      <c r="C18" s="449"/>
      <c r="D18" s="449"/>
      <c r="F18" s="446"/>
      <c r="G18" s="538"/>
      <c r="H18" s="539"/>
      <c r="I18" s="338"/>
      <c r="J18" s="449"/>
      <c r="K18" s="449"/>
      <c r="L18" s="449"/>
      <c r="M18" s="449"/>
      <c r="N18" s="449"/>
      <c r="O18" s="449"/>
      <c r="P18" s="449"/>
      <c r="Q18" s="449"/>
      <c r="R18" s="449"/>
      <c r="S18" s="449"/>
      <c r="T18" s="449"/>
    </row>
    <row r="19" spans="1:20" s="447" customFormat="1" ht="15" customHeight="1">
      <c r="A19" s="449"/>
      <c r="B19" s="449"/>
      <c r="C19" s="449"/>
      <c r="D19" s="449"/>
      <c r="F19" s="446"/>
      <c r="G19" s="766" t="s">
        <v>601</v>
      </c>
      <c r="H19" s="766"/>
      <c r="I19" s="338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625" defaultRowHeight="13.8"/>
  <cols>
    <col min="1" max="6" width="10.625" style="34" hidden="1" customWidth="1"/>
    <col min="7" max="7" width="9.125" style="96" hidden="1" customWidth="1"/>
    <col min="8" max="8" width="2" style="96" hidden="1" customWidth="1"/>
    <col min="9" max="9" width="3.75" style="96" hidden="1" customWidth="1"/>
    <col min="10" max="10" width="3.75" style="87" hidden="1" customWidth="1"/>
    <col min="11" max="11" width="3.75" style="87" customWidth="1"/>
    <col min="12" max="12" width="12.75" style="34" customWidth="1"/>
    <col min="13" max="13" width="47.375" style="34" customWidth="1"/>
    <col min="14" max="14" width="3.75" style="34" customWidth="1"/>
    <col min="15" max="15" width="4.125" style="34" customWidth="1"/>
    <col min="16" max="16" width="18.125" style="34" customWidth="1"/>
    <col min="17" max="19" width="3.75" style="34" customWidth="1"/>
    <col min="20" max="20" width="12.875" style="34" customWidth="1"/>
    <col min="21" max="23" width="3.75" style="34" customWidth="1"/>
    <col min="24" max="24" width="12.875" style="34" customWidth="1"/>
    <col min="25" max="27" width="3.75" style="34" customWidth="1"/>
    <col min="28" max="28" width="12.875" style="34" customWidth="1"/>
    <col min="29" max="32" width="21.375" style="34" customWidth="1"/>
    <col min="33" max="33" width="11.75" style="34" customWidth="1"/>
    <col min="34" max="34" width="3.75" style="34" customWidth="1"/>
    <col min="35" max="35" width="11.75" style="34" customWidth="1"/>
    <col min="36" max="36" width="8.625" style="34" hidden="1" customWidth="1"/>
    <col min="37" max="37" width="4.625" style="34" customWidth="1"/>
    <col min="38" max="38" width="115.75" style="34" customWidth="1"/>
    <col min="39" max="40" width="10.625" style="293"/>
    <col min="41" max="41" width="13.375" style="293" customWidth="1"/>
    <col min="42" max="49" width="10.625" style="293"/>
    <col min="50" max="16384" width="10.625" style="34"/>
  </cols>
  <sheetData>
    <row r="1" spans="7:49" hidden="1"/>
    <row r="2" spans="7:49" hidden="1"/>
    <row r="3" spans="7:49" hidden="1"/>
    <row r="4" spans="7:49" ht="3" customHeight="1">
      <c r="J4" s="86"/>
      <c r="K4" s="86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101"/>
      <c r="AD4" s="101"/>
      <c r="AE4" s="101"/>
      <c r="AF4" s="101"/>
      <c r="AG4" s="101"/>
      <c r="AH4" s="101"/>
      <c r="AI4" s="101"/>
      <c r="AJ4" s="35"/>
    </row>
    <row r="5" spans="7:49" ht="26.1" customHeight="1">
      <c r="J5" s="86"/>
      <c r="K5" s="86"/>
      <c r="L5" s="774" t="s">
        <v>668</v>
      </c>
      <c r="M5" s="774"/>
      <c r="N5" s="774"/>
      <c r="O5" s="774"/>
      <c r="P5" s="774"/>
      <c r="Q5" s="774"/>
      <c r="R5" s="774"/>
      <c r="S5" s="774"/>
      <c r="T5" s="774"/>
      <c r="U5" s="455"/>
      <c r="V5" s="455"/>
      <c r="W5" s="455"/>
      <c r="X5" s="455"/>
      <c r="Y5" s="455"/>
      <c r="Z5" s="455"/>
      <c r="AA5" s="455"/>
      <c r="AB5" s="455"/>
      <c r="AC5" s="455"/>
      <c r="AD5" s="455"/>
      <c r="AE5" s="455"/>
      <c r="AF5" s="455"/>
      <c r="AG5" s="455"/>
      <c r="AH5" s="455"/>
      <c r="AI5" s="455"/>
      <c r="AJ5" s="278"/>
      <c r="AK5" s="101"/>
    </row>
    <row r="6" spans="7:49" ht="3" customHeight="1">
      <c r="J6" s="86"/>
      <c r="K6" s="86"/>
      <c r="L6" s="35"/>
      <c r="M6" s="35"/>
      <c r="N6" s="35"/>
      <c r="O6" s="35"/>
      <c r="P6" s="35"/>
      <c r="Q6" s="35"/>
      <c r="R6" s="83"/>
      <c r="S6" s="83"/>
      <c r="T6" s="83"/>
      <c r="U6" s="83"/>
      <c r="V6" s="83"/>
      <c r="W6" s="83"/>
      <c r="X6" s="35"/>
    </row>
    <row r="7" spans="7:49" s="449" customFormat="1" ht="4.2" hidden="1">
      <c r="L7" s="614"/>
      <c r="M7" s="615" t="s">
        <v>508</v>
      </c>
      <c r="N7" s="810" t="str">
        <f>IF(NameOrPr="","",NameOrPr)</f>
        <v/>
      </c>
      <c r="O7" s="810"/>
      <c r="P7" s="810"/>
      <c r="Q7" s="810"/>
      <c r="R7" s="810"/>
      <c r="S7" s="810"/>
      <c r="T7" s="810"/>
      <c r="U7" s="336"/>
      <c r="V7" s="336"/>
      <c r="W7" s="336"/>
    </row>
    <row r="8" spans="7:49" s="447" customFormat="1" ht="18.600000000000001">
      <c r="G8" s="448"/>
      <c r="H8" s="448"/>
      <c r="L8" s="446"/>
      <c r="M8" s="662" t="str">
        <f>"Дата подачи заявления об "&amp;IF(datePr_ch="","утверждении","изменении") &amp; " тарифов"</f>
        <v>Дата подачи заявления об утверждении тарифов</v>
      </c>
      <c r="N8" s="792" t="str">
        <f>IF(datePr_ch="",IF(datePr="","",datePr),datePr_ch)</f>
        <v>26.04.2019</v>
      </c>
      <c r="O8" s="792"/>
      <c r="P8" s="792"/>
      <c r="Q8" s="792"/>
      <c r="R8" s="792"/>
      <c r="S8" s="792"/>
      <c r="T8" s="792"/>
      <c r="U8" s="669"/>
      <c r="V8" s="338"/>
      <c r="W8" s="338"/>
      <c r="X8" s="449"/>
      <c r="Y8" s="449"/>
      <c r="Z8" s="449"/>
      <c r="AA8" s="449"/>
      <c r="AB8" s="449"/>
      <c r="AC8" s="449"/>
      <c r="AD8" s="449"/>
      <c r="AE8" s="449"/>
      <c r="AF8" s="449"/>
      <c r="AG8" s="449"/>
      <c r="AH8" s="449"/>
    </row>
    <row r="9" spans="7:49" s="447" customFormat="1" ht="22.8">
      <c r="G9" s="448"/>
      <c r="H9" s="448"/>
      <c r="L9" s="446"/>
      <c r="M9" s="662" t="str">
        <f>"Номер подачи заявления об "&amp;IF(numberPr_ch="","утверждении","изменении") &amp; " тарифов"</f>
        <v>Номер подачи заявления об утверждении тарифов</v>
      </c>
      <c r="N9" s="792" t="str">
        <f>IF(numberPr_ch="",IF(numberPr="","",numberPr),numberPr_ch)</f>
        <v>2337/2019</v>
      </c>
      <c r="O9" s="792"/>
      <c r="P9" s="792"/>
      <c r="Q9" s="792"/>
      <c r="R9" s="792"/>
      <c r="S9" s="792"/>
      <c r="T9" s="792"/>
      <c r="U9" s="669"/>
      <c r="V9" s="338"/>
      <c r="W9" s="338"/>
      <c r="X9" s="449"/>
      <c r="Y9" s="449"/>
      <c r="Z9" s="449"/>
      <c r="AA9" s="449"/>
      <c r="AB9" s="449"/>
      <c r="AC9" s="449"/>
      <c r="AD9" s="449"/>
      <c r="AE9" s="449"/>
      <c r="AF9" s="449"/>
      <c r="AG9" s="449"/>
      <c r="AH9" s="449"/>
    </row>
    <row r="10" spans="7:49" s="449" customFormat="1" ht="4.2" hidden="1">
      <c r="L10" s="614"/>
      <c r="M10" s="615" t="s">
        <v>507</v>
      </c>
      <c r="N10" s="810" t="str">
        <f>IF(IstPub="","",IstPub)</f>
        <v/>
      </c>
      <c r="O10" s="810"/>
      <c r="P10" s="810"/>
      <c r="Q10" s="810"/>
      <c r="R10" s="810"/>
      <c r="S10" s="810"/>
      <c r="T10" s="810"/>
      <c r="U10" s="336"/>
      <c r="V10" s="336"/>
      <c r="W10" s="336"/>
    </row>
    <row r="11" spans="7:49" s="250" customFormat="1" ht="11.4" hidden="1">
      <c r="G11" s="249"/>
      <c r="H11" s="249"/>
      <c r="L11" s="757"/>
      <c r="M11" s="757"/>
      <c r="N11" s="210"/>
      <c r="O11" s="210"/>
      <c r="P11" s="210"/>
      <c r="Q11" s="210"/>
      <c r="R11" s="827"/>
      <c r="S11" s="827"/>
      <c r="T11" s="827"/>
      <c r="U11" s="827"/>
      <c r="V11" s="827"/>
      <c r="W11" s="827"/>
      <c r="X11" s="119"/>
      <c r="AC11" s="314" t="s">
        <v>412</v>
      </c>
      <c r="AD11" s="314" t="s">
        <v>413</v>
      </c>
      <c r="AE11" s="314" t="s">
        <v>412</v>
      </c>
      <c r="AF11" s="314" t="s">
        <v>413</v>
      </c>
      <c r="AM11" s="314"/>
      <c r="AN11" s="314"/>
      <c r="AO11" s="314"/>
      <c r="AP11" s="314"/>
      <c r="AQ11" s="314"/>
      <c r="AR11" s="314"/>
      <c r="AS11" s="314"/>
      <c r="AT11" s="314"/>
      <c r="AU11" s="314"/>
      <c r="AV11" s="314"/>
      <c r="AW11" s="314"/>
    </row>
    <row r="12" spans="7:49" s="250" customFormat="1" ht="11.4" hidden="1">
      <c r="G12" s="249"/>
      <c r="H12" s="249"/>
      <c r="L12" s="757"/>
      <c r="M12" s="757"/>
      <c r="N12" s="210"/>
      <c r="O12" s="210"/>
      <c r="P12" s="210"/>
      <c r="Q12" s="210"/>
      <c r="R12" s="827"/>
      <c r="S12" s="827"/>
      <c r="T12" s="827"/>
      <c r="U12" s="827"/>
      <c r="V12" s="827"/>
      <c r="W12" s="827"/>
      <c r="X12" s="119"/>
      <c r="AJ12" s="310" t="s">
        <v>376</v>
      </c>
      <c r="AM12" s="314"/>
      <c r="AN12" s="314"/>
      <c r="AO12" s="314"/>
      <c r="AP12" s="314"/>
      <c r="AQ12" s="314"/>
      <c r="AR12" s="314"/>
      <c r="AS12" s="314"/>
      <c r="AT12" s="314"/>
      <c r="AU12" s="314"/>
      <c r="AV12" s="314"/>
      <c r="AW12" s="314"/>
    </row>
    <row r="13" spans="7:49">
      <c r="J13" s="86"/>
      <c r="K13" s="86"/>
      <c r="L13" s="35"/>
      <c r="M13" s="35"/>
      <c r="N13" s="35"/>
      <c r="O13" s="35"/>
      <c r="P13" s="35"/>
      <c r="Q13" s="35"/>
      <c r="R13" s="821"/>
      <c r="S13" s="821"/>
      <c r="T13" s="821"/>
      <c r="U13" s="821"/>
      <c r="V13" s="821"/>
      <c r="W13" s="821"/>
      <c r="X13" s="410"/>
      <c r="AC13" s="821"/>
      <c r="AD13" s="821"/>
      <c r="AE13" s="821"/>
      <c r="AF13" s="821"/>
      <c r="AG13" s="821"/>
      <c r="AH13" s="821"/>
      <c r="AI13" s="821"/>
      <c r="AJ13" s="821"/>
    </row>
    <row r="14" spans="7:49" ht="14.25" customHeight="1">
      <c r="J14" s="86"/>
      <c r="K14" s="86"/>
      <c r="L14" s="772" t="s">
        <v>469</v>
      </c>
      <c r="M14" s="772"/>
      <c r="N14" s="772"/>
      <c r="O14" s="772"/>
      <c r="P14" s="772"/>
      <c r="Q14" s="772"/>
      <c r="R14" s="772"/>
      <c r="S14" s="772"/>
      <c r="T14" s="772"/>
      <c r="U14" s="772"/>
      <c r="V14" s="772"/>
      <c r="W14" s="772"/>
      <c r="X14" s="772"/>
      <c r="Y14" s="772"/>
      <c r="Z14" s="772"/>
      <c r="AA14" s="772"/>
      <c r="AB14" s="772"/>
      <c r="AC14" s="772"/>
      <c r="AD14" s="772"/>
      <c r="AE14" s="772"/>
      <c r="AF14" s="772"/>
      <c r="AG14" s="772"/>
      <c r="AH14" s="772"/>
      <c r="AI14" s="772"/>
      <c r="AJ14" s="772"/>
      <c r="AK14" s="772"/>
      <c r="AL14" s="725" t="s">
        <v>470</v>
      </c>
    </row>
    <row r="15" spans="7:49" ht="14.25" customHeight="1">
      <c r="J15" s="86"/>
      <c r="K15" s="86"/>
      <c r="L15" s="772" t="s">
        <v>95</v>
      </c>
      <c r="M15" s="772" t="s">
        <v>486</v>
      </c>
      <c r="N15" s="772" t="s">
        <v>669</v>
      </c>
      <c r="O15" s="772"/>
      <c r="P15" s="772"/>
      <c r="Q15" s="822" t="s">
        <v>670</v>
      </c>
      <c r="R15" s="822"/>
      <c r="S15" s="822"/>
      <c r="T15" s="822"/>
      <c r="U15" s="822" t="s">
        <v>671</v>
      </c>
      <c r="V15" s="822"/>
      <c r="W15" s="822"/>
      <c r="X15" s="822"/>
      <c r="Y15" s="822" t="s">
        <v>389</v>
      </c>
      <c r="Z15" s="822"/>
      <c r="AA15" s="822"/>
      <c r="AB15" s="822"/>
      <c r="AC15" s="822" t="s">
        <v>474</v>
      </c>
      <c r="AD15" s="822"/>
      <c r="AE15" s="822"/>
      <c r="AF15" s="822"/>
      <c r="AG15" s="822"/>
      <c r="AH15" s="822"/>
      <c r="AI15" s="822"/>
      <c r="AJ15" s="772" t="s">
        <v>338</v>
      </c>
      <c r="AK15" s="805" t="s">
        <v>278</v>
      </c>
      <c r="AL15" s="725"/>
    </row>
    <row r="16" spans="7:49" ht="27.9" customHeight="1">
      <c r="J16" s="86"/>
      <c r="K16" s="86"/>
      <c r="L16" s="772"/>
      <c r="M16" s="772"/>
      <c r="N16" s="772"/>
      <c r="O16" s="772"/>
      <c r="P16" s="772"/>
      <c r="Q16" s="822"/>
      <c r="R16" s="822"/>
      <c r="S16" s="822"/>
      <c r="T16" s="822"/>
      <c r="U16" s="822"/>
      <c r="V16" s="822"/>
      <c r="W16" s="822"/>
      <c r="X16" s="822"/>
      <c r="Y16" s="822"/>
      <c r="Z16" s="822"/>
      <c r="AA16" s="822"/>
      <c r="AB16" s="822"/>
      <c r="AC16" s="822" t="s">
        <v>672</v>
      </c>
      <c r="AD16" s="822"/>
      <c r="AE16" s="725" t="s">
        <v>673</v>
      </c>
      <c r="AF16" s="725"/>
      <c r="AG16" s="824" t="s">
        <v>476</v>
      </c>
      <c r="AH16" s="824"/>
      <c r="AI16" s="824"/>
      <c r="AJ16" s="772"/>
      <c r="AK16" s="805"/>
      <c r="AL16" s="725"/>
    </row>
    <row r="17" spans="1:53" ht="14.25" customHeight="1">
      <c r="J17" s="86"/>
      <c r="K17" s="86"/>
      <c r="L17" s="772"/>
      <c r="M17" s="772"/>
      <c r="N17" s="772"/>
      <c r="O17" s="772"/>
      <c r="P17" s="772"/>
      <c r="Q17" s="822"/>
      <c r="R17" s="822"/>
      <c r="S17" s="822"/>
      <c r="T17" s="822"/>
      <c r="U17" s="822"/>
      <c r="V17" s="822"/>
      <c r="W17" s="822"/>
      <c r="X17" s="822"/>
      <c r="Y17" s="822"/>
      <c r="Z17" s="822"/>
      <c r="AA17" s="822"/>
      <c r="AB17" s="822"/>
      <c r="AC17" s="634" t="s">
        <v>342</v>
      </c>
      <c r="AD17" s="634" t="s">
        <v>341</v>
      </c>
      <c r="AE17" s="634" t="s">
        <v>342</v>
      </c>
      <c r="AF17" s="634" t="s">
        <v>341</v>
      </c>
      <c r="AG17" s="635" t="s">
        <v>387</v>
      </c>
      <c r="AH17" s="823" t="s">
        <v>388</v>
      </c>
      <c r="AI17" s="823"/>
      <c r="AJ17" s="772"/>
      <c r="AK17" s="805"/>
      <c r="AL17" s="725"/>
    </row>
    <row r="18" spans="1:53" ht="12" customHeight="1">
      <c r="J18" s="86"/>
      <c r="K18" s="244">
        <v>1</v>
      </c>
      <c r="L18" s="563" t="s">
        <v>96</v>
      </c>
      <c r="M18" s="563" t="s">
        <v>52</v>
      </c>
      <c r="N18" s="814">
        <f ca="1">OFFSET(N18,0,-1)+1</f>
        <v>3</v>
      </c>
      <c r="O18" s="814"/>
      <c r="P18" s="814"/>
      <c r="Q18" s="814">
        <f ca="1">OFFSET(Q18,0,-3)+1</f>
        <v>4</v>
      </c>
      <c r="R18" s="814"/>
      <c r="S18" s="814"/>
      <c r="T18" s="814"/>
      <c r="U18" s="814">
        <f ca="1">OFFSET(U18,0,-4)+1</f>
        <v>5</v>
      </c>
      <c r="V18" s="814"/>
      <c r="W18" s="814"/>
      <c r="X18" s="814"/>
      <c r="Y18" s="565"/>
      <c r="Z18" s="565"/>
      <c r="AA18" s="565">
        <f ca="1">OFFSET(U18,0,0)+1</f>
        <v>6</v>
      </c>
      <c r="AB18" s="566">
        <f ca="1">AA18</f>
        <v>6</v>
      </c>
      <c r="AC18" s="564">
        <f t="shared" ref="AC18:AJ18" ca="1" si="0">OFFSET(AC18,0,-1)+1</f>
        <v>7</v>
      </c>
      <c r="AD18" s="564">
        <f t="shared" ca="1" si="0"/>
        <v>8</v>
      </c>
      <c r="AE18" s="564">
        <f t="shared" ca="1" si="0"/>
        <v>9</v>
      </c>
      <c r="AF18" s="564">
        <f t="shared" ca="1" si="0"/>
        <v>10</v>
      </c>
      <c r="AG18" s="564">
        <f t="shared" ca="1" si="0"/>
        <v>11</v>
      </c>
      <c r="AH18" s="564">
        <f t="shared" ca="1" si="0"/>
        <v>12</v>
      </c>
      <c r="AI18" s="564">
        <f t="shared" ca="1" si="0"/>
        <v>13</v>
      </c>
      <c r="AJ18" s="564">
        <f t="shared" ca="1" si="0"/>
        <v>14</v>
      </c>
      <c r="AK18" s="567"/>
      <c r="AL18" s="564">
        <v>15</v>
      </c>
    </row>
    <row r="19" spans="1:53" ht="22.8">
      <c r="A19" s="828">
        <v>1</v>
      </c>
      <c r="B19" s="293"/>
      <c r="C19" s="293"/>
      <c r="D19" s="293"/>
      <c r="E19" s="293"/>
      <c r="F19" s="315"/>
      <c r="G19" s="315"/>
      <c r="H19" s="315"/>
      <c r="J19" s="86"/>
      <c r="K19" s="86"/>
      <c r="L19" s="334">
        <f>mergeValue(A19)</f>
        <v>1</v>
      </c>
      <c r="M19" s="208" t="s">
        <v>23</v>
      </c>
      <c r="N19" s="845"/>
      <c r="O19" s="846"/>
      <c r="P19" s="846"/>
      <c r="Q19" s="846"/>
      <c r="R19" s="846"/>
      <c r="S19" s="846"/>
      <c r="T19" s="846"/>
      <c r="U19" s="846"/>
      <c r="V19" s="846"/>
      <c r="W19" s="846"/>
      <c r="X19" s="846"/>
      <c r="Y19" s="846"/>
      <c r="Z19" s="846"/>
      <c r="AA19" s="846"/>
      <c r="AB19" s="846"/>
      <c r="AC19" s="846"/>
      <c r="AD19" s="846"/>
      <c r="AE19" s="846"/>
      <c r="AF19" s="846"/>
      <c r="AG19" s="846"/>
      <c r="AH19" s="846"/>
      <c r="AI19" s="846"/>
      <c r="AJ19" s="846"/>
      <c r="AK19" s="846"/>
      <c r="AL19" s="633" t="s">
        <v>623</v>
      </c>
    </row>
    <row r="20" spans="1:53" ht="34.200000000000003">
      <c r="A20" s="828"/>
      <c r="B20" s="828">
        <v>1</v>
      </c>
      <c r="C20" s="293"/>
      <c r="D20" s="293"/>
      <c r="E20" s="293"/>
      <c r="F20" s="343"/>
      <c r="G20" s="344"/>
      <c r="H20" s="344"/>
      <c r="I20" s="218"/>
      <c r="J20" s="46"/>
      <c r="K20" s="34"/>
      <c r="L20" s="334" t="str">
        <f>mergeValue(A20) &amp;"."&amp; mergeValue(B20)</f>
        <v>1.1</v>
      </c>
      <c r="M20" s="158" t="s">
        <v>18</v>
      </c>
      <c r="N20" s="848"/>
      <c r="O20" s="830"/>
      <c r="P20" s="830"/>
      <c r="Q20" s="830"/>
      <c r="R20" s="830"/>
      <c r="S20" s="830"/>
      <c r="T20" s="830"/>
      <c r="U20" s="830"/>
      <c r="V20" s="830"/>
      <c r="W20" s="830"/>
      <c r="X20" s="830"/>
      <c r="Y20" s="830"/>
      <c r="Z20" s="830"/>
      <c r="AA20" s="830"/>
      <c r="AB20" s="830"/>
      <c r="AC20" s="830"/>
      <c r="AD20" s="830"/>
      <c r="AE20" s="830"/>
      <c r="AF20" s="830"/>
      <c r="AG20" s="830"/>
      <c r="AH20" s="830"/>
      <c r="AI20" s="830"/>
      <c r="AJ20" s="830"/>
      <c r="AK20" s="830"/>
      <c r="AL20" s="632" t="s">
        <v>484</v>
      </c>
    </row>
    <row r="21" spans="1:53" ht="45.6">
      <c r="A21" s="828"/>
      <c r="B21" s="828"/>
      <c r="C21" s="828">
        <v>1</v>
      </c>
      <c r="D21" s="293"/>
      <c r="E21" s="293"/>
      <c r="F21" s="343"/>
      <c r="G21" s="344"/>
      <c r="H21" s="344"/>
      <c r="I21" s="218"/>
      <c r="J21" s="46"/>
      <c r="K21" s="34"/>
      <c r="L21" s="334" t="str">
        <f>mergeValue(A21) &amp;"."&amp; mergeValue(B21)&amp;"."&amp; mergeValue(C21)</f>
        <v>1.1.1</v>
      </c>
      <c r="M21" s="159" t="s">
        <v>645</v>
      </c>
      <c r="N21" s="848"/>
      <c r="O21" s="830"/>
      <c r="P21" s="830"/>
      <c r="Q21" s="830"/>
      <c r="R21" s="830"/>
      <c r="S21" s="830"/>
      <c r="T21" s="830"/>
      <c r="U21" s="830"/>
      <c r="V21" s="830"/>
      <c r="W21" s="830"/>
      <c r="X21" s="830"/>
      <c r="Y21" s="830"/>
      <c r="Z21" s="830"/>
      <c r="AA21" s="830"/>
      <c r="AB21" s="830"/>
      <c r="AC21" s="830"/>
      <c r="AD21" s="830"/>
      <c r="AE21" s="830"/>
      <c r="AF21" s="830"/>
      <c r="AG21" s="830"/>
      <c r="AH21" s="830"/>
      <c r="AI21" s="830"/>
      <c r="AJ21" s="830"/>
      <c r="AK21" s="830"/>
      <c r="AL21" s="632" t="s">
        <v>674</v>
      </c>
    </row>
    <row r="22" spans="1:53" ht="20.100000000000001" customHeight="1">
      <c r="A22" s="828"/>
      <c r="B22" s="828"/>
      <c r="C22" s="828"/>
      <c r="D22" s="828">
        <v>1</v>
      </c>
      <c r="E22" s="293"/>
      <c r="F22" s="343"/>
      <c r="G22" s="344"/>
      <c r="H22" s="344"/>
      <c r="I22" s="832"/>
      <c r="J22" s="833"/>
      <c r="K22" s="811"/>
      <c r="L22" s="847" t="str">
        <f>mergeValue(A22) &amp;"."&amp; mergeValue(B22)&amp;"."&amp; mergeValue(C22)&amp;"."&amp; mergeValue(D22)</f>
        <v>1.1.1.1</v>
      </c>
      <c r="M22" s="849"/>
      <c r="N22" s="851"/>
      <c r="O22" s="838" t="s">
        <v>96</v>
      </c>
      <c r="P22" s="839"/>
      <c r="Q22" s="817" t="s">
        <v>88</v>
      </c>
      <c r="R22" s="829"/>
      <c r="S22" s="836">
        <v>1</v>
      </c>
      <c r="T22" s="852"/>
      <c r="U22" s="817" t="s">
        <v>88</v>
      </c>
      <c r="V22" s="829"/>
      <c r="W22" s="836" t="s">
        <v>96</v>
      </c>
      <c r="X22" s="843"/>
      <c r="Y22" s="817" t="s">
        <v>88</v>
      </c>
      <c r="Z22" s="190"/>
      <c r="AA22" s="112">
        <v>1</v>
      </c>
      <c r="AB22" s="580"/>
      <c r="AC22" s="658"/>
      <c r="AD22" s="658"/>
      <c r="AE22" s="659"/>
      <c r="AF22" s="658"/>
      <c r="AG22" s="660"/>
      <c r="AH22" s="556" t="s">
        <v>87</v>
      </c>
      <c r="AI22" s="660"/>
      <c r="AJ22" s="573" t="s">
        <v>88</v>
      </c>
      <c r="AK22" s="277"/>
      <c r="AL22" s="820" t="s">
        <v>675</v>
      </c>
      <c r="AM22" s="293" t="str">
        <f>strCheckDateOnDP(AC22:AK22,List06_10_DP)</f>
        <v/>
      </c>
      <c r="AN22" s="312" t="str">
        <f>IF(AND(COUNTIF(AO18:AO26,AO22)&gt;1,AO22&lt;&gt;""),"ErrUnique:HasDoubleConn","")</f>
        <v/>
      </c>
      <c r="AO22" s="312"/>
      <c r="AP22" s="312"/>
      <c r="AQ22" s="312"/>
      <c r="AR22" s="312"/>
      <c r="AS22" s="312"/>
    </row>
    <row r="23" spans="1:53" ht="20.100000000000001" customHeight="1">
      <c r="A23" s="828"/>
      <c r="B23" s="828"/>
      <c r="C23" s="828"/>
      <c r="D23" s="828"/>
      <c r="E23" s="293"/>
      <c r="F23" s="343"/>
      <c r="G23" s="344"/>
      <c r="H23" s="344"/>
      <c r="I23" s="832"/>
      <c r="J23" s="833"/>
      <c r="K23" s="811"/>
      <c r="L23" s="834"/>
      <c r="M23" s="850"/>
      <c r="N23" s="851"/>
      <c r="O23" s="838"/>
      <c r="P23" s="839"/>
      <c r="Q23" s="817"/>
      <c r="R23" s="829"/>
      <c r="S23" s="836"/>
      <c r="T23" s="853"/>
      <c r="U23" s="817"/>
      <c r="V23" s="829"/>
      <c r="W23" s="836"/>
      <c r="X23" s="844"/>
      <c r="Y23" s="817"/>
      <c r="Z23" s="426"/>
      <c r="AA23" s="209"/>
      <c r="AB23" s="209"/>
      <c r="AC23" s="256"/>
      <c r="AD23" s="256"/>
      <c r="AE23" s="256"/>
      <c r="AF23" s="295" t="str">
        <f>AG22 &amp; "-" &amp; AI22</f>
        <v>-</v>
      </c>
      <c r="AG23" s="295"/>
      <c r="AH23" s="295"/>
      <c r="AI23" s="295"/>
      <c r="AJ23" s="295" t="s">
        <v>88</v>
      </c>
      <c r="AK23" s="429"/>
      <c r="AL23" s="820"/>
      <c r="AN23" s="312"/>
      <c r="AO23" s="312"/>
      <c r="AP23" s="312"/>
      <c r="AQ23" s="312"/>
      <c r="AR23" s="312"/>
      <c r="AS23" s="312"/>
    </row>
    <row r="24" spans="1:53" ht="20.100000000000001" customHeight="1">
      <c r="A24" s="828"/>
      <c r="B24" s="828"/>
      <c r="C24" s="828"/>
      <c r="D24" s="828"/>
      <c r="E24" s="293"/>
      <c r="F24" s="343"/>
      <c r="G24" s="344"/>
      <c r="H24" s="344"/>
      <c r="I24" s="832"/>
      <c r="J24" s="833"/>
      <c r="K24" s="811"/>
      <c r="L24" s="834"/>
      <c r="M24" s="850"/>
      <c r="N24" s="851"/>
      <c r="O24" s="838"/>
      <c r="P24" s="839"/>
      <c r="Q24" s="817"/>
      <c r="R24" s="829"/>
      <c r="S24" s="836"/>
      <c r="T24" s="854"/>
      <c r="U24" s="817"/>
      <c r="V24" s="428"/>
      <c r="W24" s="176"/>
      <c r="X24" s="209"/>
      <c r="Y24" s="255"/>
      <c r="Z24" s="255"/>
      <c r="AA24" s="255"/>
      <c r="AB24" s="255"/>
      <c r="AC24" s="256"/>
      <c r="AD24" s="256"/>
      <c r="AE24" s="256"/>
      <c r="AF24" s="256"/>
      <c r="AG24" s="257"/>
      <c r="AH24" s="197"/>
      <c r="AI24" s="197"/>
      <c r="AJ24" s="257"/>
      <c r="AK24" s="185"/>
      <c r="AL24" s="820"/>
      <c r="AN24" s="312"/>
      <c r="AO24" s="312"/>
      <c r="AP24" s="312"/>
      <c r="AQ24" s="312"/>
      <c r="AR24" s="312"/>
      <c r="AS24" s="312"/>
    </row>
    <row r="25" spans="1:53" ht="20.100000000000001" customHeight="1">
      <c r="A25" s="828"/>
      <c r="B25" s="828"/>
      <c r="C25" s="828"/>
      <c r="D25" s="828"/>
      <c r="E25" s="293"/>
      <c r="F25" s="343"/>
      <c r="G25" s="344"/>
      <c r="H25" s="344"/>
      <c r="I25" s="832"/>
      <c r="J25" s="833"/>
      <c r="K25" s="811"/>
      <c r="L25" s="834"/>
      <c r="M25" s="850"/>
      <c r="N25" s="851"/>
      <c r="O25" s="838"/>
      <c r="P25" s="839"/>
      <c r="Q25" s="817"/>
      <c r="R25" s="258"/>
      <c r="S25" s="260"/>
      <c r="T25" s="259"/>
      <c r="U25" s="255"/>
      <c r="V25" s="255"/>
      <c r="W25" s="255"/>
      <c r="X25" s="255"/>
      <c r="Y25" s="255"/>
      <c r="Z25" s="255"/>
      <c r="AA25" s="255"/>
      <c r="AB25" s="255"/>
      <c r="AC25" s="256"/>
      <c r="AD25" s="256"/>
      <c r="AE25" s="256"/>
      <c r="AF25" s="256"/>
      <c r="AG25" s="257"/>
      <c r="AH25" s="197"/>
      <c r="AI25" s="197"/>
      <c r="AJ25" s="257"/>
      <c r="AK25" s="185"/>
      <c r="AL25" s="820"/>
      <c r="AN25" s="312"/>
      <c r="AO25" s="312"/>
      <c r="AP25" s="312"/>
      <c r="AQ25" s="312"/>
      <c r="AR25" s="312"/>
      <c r="AS25" s="312"/>
    </row>
    <row r="26" spans="1:53" customFormat="1" ht="20.100000000000001" customHeight="1">
      <c r="A26" s="828"/>
      <c r="B26" s="828"/>
      <c r="C26" s="828"/>
      <c r="D26" s="828"/>
      <c r="E26" s="345"/>
      <c r="F26" s="346"/>
      <c r="G26" s="345"/>
      <c r="H26" s="345"/>
      <c r="I26" s="832"/>
      <c r="J26" s="833"/>
      <c r="K26" s="811"/>
      <c r="L26" s="834"/>
      <c r="M26" s="850"/>
      <c r="N26" s="427"/>
      <c r="O26" s="163"/>
      <c r="P26" s="209" t="s">
        <v>390</v>
      </c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C26" s="163"/>
      <c r="AD26" s="163"/>
      <c r="AE26" s="163"/>
      <c r="AF26" s="163"/>
      <c r="AG26" s="163"/>
      <c r="AH26" s="163"/>
      <c r="AI26" s="163"/>
      <c r="AJ26" s="163"/>
      <c r="AK26" s="261"/>
      <c r="AL26" s="820"/>
      <c r="AM26" s="302"/>
      <c r="AN26" s="302"/>
      <c r="AO26" s="313"/>
      <c r="AP26" s="313"/>
      <c r="AQ26" s="313"/>
      <c r="AR26" s="313"/>
      <c r="AS26" s="313"/>
      <c r="AT26" s="302"/>
      <c r="AU26" s="302"/>
      <c r="AV26" s="302"/>
      <c r="AW26" s="302"/>
    </row>
    <row r="27" spans="1:53" customFormat="1" ht="15" customHeight="1">
      <c r="A27" s="828"/>
      <c r="B27" s="828"/>
      <c r="C27" s="828"/>
      <c r="D27" s="345"/>
      <c r="E27" s="345"/>
      <c r="F27" s="343"/>
      <c r="G27" s="345"/>
      <c r="H27" s="345"/>
      <c r="I27" s="179"/>
      <c r="J27" s="85"/>
      <c r="K27" s="179"/>
      <c r="L27" s="323"/>
      <c r="M27" s="162" t="s">
        <v>5</v>
      </c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85"/>
      <c r="AL27" s="820"/>
      <c r="AM27" s="302"/>
      <c r="AN27" s="302"/>
      <c r="AO27" s="313"/>
      <c r="AP27" s="313"/>
      <c r="AQ27" s="313"/>
      <c r="AR27" s="313"/>
      <c r="AS27" s="313"/>
      <c r="AT27" s="302"/>
      <c r="AU27" s="302"/>
      <c r="AV27" s="302"/>
      <c r="AW27" s="302"/>
    </row>
    <row r="28" spans="1:53" customFormat="1" ht="15" customHeight="1">
      <c r="A28" s="828"/>
      <c r="B28" s="828"/>
      <c r="C28" s="345"/>
      <c r="D28" s="345"/>
      <c r="E28" s="345"/>
      <c r="F28" s="343"/>
      <c r="G28" s="345"/>
      <c r="H28" s="345"/>
      <c r="I28" s="179"/>
      <c r="J28" s="85"/>
      <c r="K28" s="179"/>
      <c r="L28" s="111"/>
      <c r="M28" s="161" t="s">
        <v>676</v>
      </c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56"/>
      <c r="AD28" s="156"/>
      <c r="AE28" s="156"/>
      <c r="AF28" s="156"/>
      <c r="AG28" s="257"/>
      <c r="AH28" s="162"/>
      <c r="AI28" s="196"/>
      <c r="AJ28" s="161"/>
      <c r="AK28" s="197"/>
      <c r="AL28" s="185"/>
      <c r="AM28" s="302"/>
      <c r="AN28" s="302"/>
      <c r="AO28" s="302"/>
      <c r="AP28" s="302"/>
      <c r="AQ28" s="302"/>
      <c r="AR28" s="302"/>
      <c r="AS28" s="302"/>
      <c r="AT28" s="302"/>
      <c r="AU28" s="302"/>
      <c r="AV28" s="302"/>
      <c r="AW28" s="302"/>
    </row>
    <row r="29" spans="1:53" customFormat="1" ht="15" customHeight="1">
      <c r="A29" s="828"/>
      <c r="B29" s="345"/>
      <c r="C29" s="345"/>
      <c r="D29" s="345"/>
      <c r="E29" s="345"/>
      <c r="F29" s="343"/>
      <c r="G29" s="345"/>
      <c r="H29" s="345"/>
      <c r="I29" s="179"/>
      <c r="J29" s="85"/>
      <c r="K29" s="179"/>
      <c r="L29" s="111"/>
      <c r="M29" s="176" t="s">
        <v>21</v>
      </c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56"/>
      <c r="AD29" s="156"/>
      <c r="AE29" s="156"/>
      <c r="AF29" s="156"/>
      <c r="AG29" s="257"/>
      <c r="AH29" s="162"/>
      <c r="AI29" s="196"/>
      <c r="AJ29" s="161"/>
      <c r="AK29" s="197"/>
      <c r="AL29" s="185"/>
      <c r="AM29" s="302"/>
      <c r="AN29" s="302"/>
      <c r="AO29" s="302"/>
      <c r="AP29" s="302"/>
      <c r="AQ29" s="302"/>
      <c r="AR29" s="302"/>
      <c r="AS29" s="302"/>
      <c r="AT29" s="302"/>
      <c r="AU29" s="302"/>
      <c r="AV29" s="302"/>
      <c r="AW29" s="302"/>
    </row>
    <row r="30" spans="1:53" customFormat="1" ht="15" customHeight="1">
      <c r="F30" s="178"/>
      <c r="G30" s="179"/>
      <c r="H30" s="179"/>
      <c r="I30" s="219"/>
      <c r="J30" s="85"/>
      <c r="L30" s="111"/>
      <c r="M30" s="209" t="s">
        <v>311</v>
      </c>
      <c r="N30" s="209"/>
      <c r="O30" s="209"/>
      <c r="P30" s="209"/>
      <c r="Q30" s="209"/>
      <c r="R30" s="209"/>
      <c r="S30" s="209"/>
      <c r="T30" s="209"/>
      <c r="U30" s="209"/>
      <c r="V30" s="209"/>
      <c r="W30" s="209"/>
      <c r="X30" s="209"/>
      <c r="Y30" s="209"/>
      <c r="Z30" s="209"/>
      <c r="AA30" s="209"/>
      <c r="AB30" s="209"/>
      <c r="AC30" s="156"/>
      <c r="AD30" s="156"/>
      <c r="AE30" s="156"/>
      <c r="AF30" s="156"/>
      <c r="AG30" s="257"/>
      <c r="AH30" s="162"/>
      <c r="AI30" s="196"/>
      <c r="AJ30" s="161"/>
      <c r="AK30" s="197"/>
      <c r="AL30" s="185"/>
      <c r="AM30" s="302"/>
      <c r="AN30" s="302"/>
      <c r="AO30" s="302"/>
      <c r="AP30" s="302"/>
      <c r="AQ30" s="302"/>
      <c r="AR30" s="302"/>
      <c r="AS30" s="302"/>
      <c r="AT30" s="302"/>
      <c r="AU30" s="302"/>
      <c r="AV30" s="302"/>
      <c r="AW30" s="302"/>
    </row>
    <row r="31" spans="1:53" ht="3" customHeight="1">
      <c r="AM31" s="34"/>
      <c r="AX31" s="293"/>
    </row>
    <row r="32" spans="1:53" ht="14.25" customHeight="1">
      <c r="L32" s="613">
        <v>1</v>
      </c>
      <c r="M32" s="215" t="s">
        <v>691</v>
      </c>
      <c r="N32" s="215"/>
      <c r="O32" s="215"/>
      <c r="P32" s="215"/>
      <c r="Q32" s="215"/>
      <c r="R32" s="215"/>
      <c r="S32" s="215"/>
      <c r="T32" s="215"/>
      <c r="U32" s="215"/>
      <c r="V32" s="215"/>
      <c r="W32" s="215"/>
      <c r="X32" s="215"/>
      <c r="Y32" s="215"/>
      <c r="Z32" s="215"/>
      <c r="AA32" s="215"/>
      <c r="AB32" s="215"/>
      <c r="AC32" s="215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212"/>
      <c r="AZ32" s="212"/>
      <c r="BA32" s="212"/>
    </row>
    <row r="33" spans="12:52" s="34" customFormat="1" ht="14.25" customHeight="1">
      <c r="L33" s="214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316"/>
      <c r="AN33" s="316"/>
      <c r="AO33" s="316"/>
      <c r="AP33" s="316"/>
      <c r="AQ33" s="316"/>
      <c r="AR33" s="316"/>
      <c r="AS33" s="316"/>
      <c r="AT33" s="316"/>
      <c r="AU33" s="316"/>
      <c r="AV33" s="316"/>
      <c r="AW33" s="316"/>
      <c r="AX33" s="213"/>
      <c r="AY33" s="213"/>
      <c r="AZ33" s="213"/>
    </row>
  </sheetData>
  <sheetProtection password="FA9C" sheet="1" objects="1" scenarios="1" formatColumns="0" formatRows="0"/>
  <dataConsolidate leftLabels="1"/>
  <mergeCells count="54">
    <mergeCell ref="AC13:AJ13"/>
    <mergeCell ref="M15:M17"/>
    <mergeCell ref="L15:L17"/>
    <mergeCell ref="L5:T5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8:W9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rgb="FFFFCC99"/>
  </sheetPr>
  <dimension ref="A1"/>
  <sheetViews>
    <sheetView showGridLines="0" workbookViewId="0"/>
  </sheetViews>
  <sheetFormatPr defaultColWidth="9.125" defaultRowHeight="11.4"/>
  <cols>
    <col min="1" max="16384" width="9.125" style="228"/>
  </cols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ColWidth="9.125" defaultRowHeight="13.8"/>
  <cols>
    <col min="1" max="1" width="9.125" style="132" hidden="1" customWidth="1"/>
    <col min="2" max="2" width="9.125" style="133" hidden="1" customWidth="1"/>
    <col min="3" max="3" width="3.75" style="134" customWidth="1"/>
    <col min="4" max="4" width="7" style="135" bestFit="1" customWidth="1"/>
    <col min="5" max="5" width="11.25" style="135" customWidth="1"/>
    <col min="6" max="6" width="41" style="135" customWidth="1"/>
    <col min="7" max="7" width="18" style="135" customWidth="1"/>
    <col min="8" max="8" width="13.125" style="135" customWidth="1"/>
    <col min="9" max="9" width="11.375" style="135" customWidth="1"/>
    <col min="10" max="10" width="42.125" style="135" customWidth="1"/>
    <col min="11" max="11" width="115.75" style="135" customWidth="1"/>
    <col min="12" max="12" width="3.75" style="135" customWidth="1"/>
    <col min="13" max="16384" width="9.125" style="135"/>
  </cols>
  <sheetData>
    <row r="1" spans="1:14" hidden="1"/>
    <row r="2" spans="1:14" hidden="1"/>
    <row r="3" spans="1:14" hidden="1"/>
    <row r="4" spans="1:14" ht="3" customHeight="1"/>
    <row r="5" spans="1:14" s="34" customFormat="1" ht="22.2">
      <c r="A5" s="129"/>
      <c r="C5" s="46"/>
      <c r="D5" s="855" t="s">
        <v>487</v>
      </c>
      <c r="E5" s="855"/>
      <c r="F5" s="855"/>
      <c r="G5" s="855"/>
      <c r="H5" s="855"/>
      <c r="I5" s="855"/>
      <c r="J5" s="855"/>
      <c r="K5" s="576"/>
    </row>
    <row r="6" spans="1:14" ht="3" hidden="1" customHeight="1">
      <c r="D6" s="136"/>
      <c r="E6" s="136"/>
      <c r="G6" s="136"/>
      <c r="H6" s="136"/>
      <c r="I6" s="136"/>
      <c r="J6" s="136"/>
      <c r="K6" s="136"/>
    </row>
    <row r="7" spans="1:14" s="132" customFormat="1" ht="3" customHeight="1">
      <c r="B7" s="133"/>
      <c r="C7" s="134"/>
      <c r="D7" s="137"/>
      <c r="E7" s="137"/>
      <c r="G7" s="137"/>
      <c r="H7" s="137"/>
      <c r="I7" s="137"/>
      <c r="J7" s="137"/>
      <c r="K7" s="137"/>
      <c r="L7" s="138"/>
    </row>
    <row r="8" spans="1:14">
      <c r="D8" s="857" t="s">
        <v>469</v>
      </c>
      <c r="E8" s="857"/>
      <c r="F8" s="857"/>
      <c r="G8" s="857"/>
      <c r="H8" s="857"/>
      <c r="I8" s="857"/>
      <c r="J8" s="857"/>
      <c r="K8" s="857" t="s">
        <v>470</v>
      </c>
    </row>
    <row r="9" spans="1:14">
      <c r="D9" s="857" t="s">
        <v>95</v>
      </c>
      <c r="E9" s="857" t="s">
        <v>489</v>
      </c>
      <c r="F9" s="857"/>
      <c r="G9" s="857" t="s">
        <v>490</v>
      </c>
      <c r="H9" s="857"/>
      <c r="I9" s="857"/>
      <c r="J9" s="857"/>
      <c r="K9" s="857"/>
    </row>
    <row r="10" spans="1:14" ht="22.8">
      <c r="D10" s="857"/>
      <c r="E10" s="141" t="s">
        <v>491</v>
      </c>
      <c r="F10" s="141" t="s">
        <v>422</v>
      </c>
      <c r="G10" s="141" t="s">
        <v>422</v>
      </c>
      <c r="H10" s="141" t="s">
        <v>491</v>
      </c>
      <c r="I10" s="141" t="s">
        <v>492</v>
      </c>
      <c r="J10" s="141" t="s">
        <v>471</v>
      </c>
      <c r="K10" s="857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1" customFormat="1" ht="57" customHeight="1">
      <c r="A12" s="241" t="s">
        <v>53</v>
      </c>
      <c r="B12" s="139" t="s">
        <v>256</v>
      </c>
      <c r="C12" s="140"/>
      <c r="D12" s="142" t="s">
        <v>96</v>
      </c>
      <c r="E12" s="661"/>
      <c r="F12" s="654"/>
      <c r="G12" s="654"/>
      <c r="H12" s="654"/>
      <c r="I12" s="673"/>
      <c r="J12" s="655"/>
      <c r="K12" s="775" t="s">
        <v>493</v>
      </c>
      <c r="M12" s="595" t="str">
        <f>IF(ISERROR(INDEX(kind_of_nameforms,MATCH(E12,kind_of_forms,0),1)),"",INDEX(kind_of_nameforms,MATCH(E12,kind_of_forms,0),1))</f>
        <v/>
      </c>
      <c r="N12" s="596"/>
    </row>
    <row r="13" spans="1:14" ht="15" customHeight="1">
      <c r="A13" s="135"/>
      <c r="B13" s="135"/>
      <c r="C13" s="135"/>
      <c r="D13" s="116"/>
      <c r="E13" s="144" t="s">
        <v>5</v>
      </c>
      <c r="F13" s="143"/>
      <c r="G13" s="143"/>
      <c r="H13" s="143"/>
      <c r="I13" s="143"/>
      <c r="J13" s="436"/>
      <c r="K13" s="777"/>
    </row>
    <row r="14" spans="1:14" ht="3" customHeight="1">
      <c r="A14" s="135"/>
      <c r="B14" s="135"/>
      <c r="C14" s="135"/>
    </row>
    <row r="15" spans="1:14" ht="27.75" customHeight="1">
      <c r="E15" s="856" t="s">
        <v>602</v>
      </c>
      <c r="F15" s="856"/>
      <c r="G15" s="856"/>
      <c r="H15" s="856"/>
      <c r="I15" s="856"/>
      <c r="J15" s="856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8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bestFit="1" customWidth="1"/>
    <col min="4" max="4" width="6.25" style="12" bestFit="1" customWidth="1"/>
    <col min="5" max="5" width="94.875" style="12" customWidth="1"/>
    <col min="6" max="16384" width="9.1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2">
      <c r="C7" s="49"/>
      <c r="D7" s="734" t="s">
        <v>316</v>
      </c>
      <c r="E7" s="736"/>
      <c r="F7" s="578"/>
    </row>
    <row r="8" spans="3:9" ht="3" customHeight="1">
      <c r="C8" s="49"/>
      <c r="D8" s="13"/>
      <c r="E8" s="13"/>
    </row>
    <row r="9" spans="3:9" ht="15.9" customHeight="1">
      <c r="C9" s="49"/>
      <c r="D9" s="103" t="s">
        <v>95</v>
      </c>
      <c r="E9" s="547" t="s">
        <v>315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4">
        <v>0</v>
      </c>
      <c r="E11" s="548"/>
    </row>
    <row r="12" spans="3:9" ht="15" customHeight="1">
      <c r="C12" s="220"/>
      <c r="D12" s="127">
        <v>1</v>
      </c>
      <c r="E12" s="651"/>
    </row>
    <row r="13" spans="3:9" ht="12" customHeight="1">
      <c r="C13" s="49"/>
      <c r="D13" s="549"/>
      <c r="E13" s="550" t="s">
        <v>180</v>
      </c>
    </row>
    <row r="14" spans="3:9" ht="3" customHeight="1"/>
    <row r="15" spans="3:9" ht="22.5" customHeight="1">
      <c r="C15" s="222"/>
      <c r="D15" s="858" t="s">
        <v>317</v>
      </c>
      <c r="E15" s="858"/>
      <c r="F15" s="223"/>
      <c r="G15" s="223"/>
      <c r="H15" s="223"/>
      <c r="I15" s="223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ColWidth="9.125" defaultRowHeight="13.8"/>
  <cols>
    <col min="1" max="2" width="9.125" style="12" hidden="1" customWidth="1"/>
    <col min="3" max="3" width="3.75" style="48" customWidth="1"/>
    <col min="4" max="4" width="6.25" style="12" customWidth="1"/>
    <col min="5" max="5" width="94.875" style="12" customWidth="1"/>
    <col min="6" max="16384" width="9.125" style="12"/>
  </cols>
  <sheetData>
    <row r="1" spans="3:12" hidden="1">
      <c r="L1" s="551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2">
      <c r="C7" s="49"/>
      <c r="D7" s="855" t="s">
        <v>58</v>
      </c>
      <c r="E7" s="855"/>
      <c r="F7" s="578"/>
    </row>
    <row r="8" spans="3:12" ht="3" customHeight="1">
      <c r="C8" s="49"/>
      <c r="D8" s="13"/>
      <c r="E8" s="13"/>
    </row>
    <row r="9" spans="3:12" ht="15.9" customHeight="1">
      <c r="C9" s="49"/>
      <c r="D9" s="103" t="s">
        <v>95</v>
      </c>
      <c r="E9" s="115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7">
        <v>0</v>
      </c>
      <c r="E11" s="253"/>
    </row>
    <row r="12" spans="3:12">
      <c r="C12" s="49"/>
      <c r="D12" s="116"/>
      <c r="E12" s="114" t="s">
        <v>180</v>
      </c>
    </row>
  </sheetData>
  <sheetProtection password="FA9C" sheet="1" objects="1" scenarios="1" formatColumns="0" formatRows="0"/>
  <mergeCells count="1">
    <mergeCell ref="D7:E7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ColWidth="9.125" defaultRowHeight="11.4"/>
  <cols>
    <col min="1" max="1" width="1.75" style="45" customWidth="1"/>
    <col min="2" max="2" width="34.625" style="45" customWidth="1"/>
    <col min="3" max="3" width="85.625" style="45" customWidth="1"/>
    <col min="4" max="4" width="17.75" style="45" customWidth="1"/>
    <col min="5" max="16384" width="9.125" style="45"/>
  </cols>
  <sheetData>
    <row r="1" spans="2:5" ht="3" customHeight="1"/>
    <row r="2" spans="2:5" ht="22.2">
      <c r="B2" s="859" t="s">
        <v>59</v>
      </c>
      <c r="C2" s="859"/>
      <c r="D2" s="859"/>
      <c r="E2" s="579"/>
    </row>
    <row r="3" spans="2:5" ht="3" customHeight="1"/>
    <row r="4" spans="2:5" ht="21.75" customHeight="1" thickBot="1">
      <c r="B4" s="692" t="s">
        <v>1</v>
      </c>
      <c r="C4" s="692" t="s">
        <v>94</v>
      </c>
      <c r="D4" s="692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84"/>
  <sheetViews>
    <sheetView showGridLines="0" workbookViewId="0"/>
  </sheetViews>
  <sheetFormatPr defaultRowHeight="11.4"/>
  <sheetData>
    <row r="1" spans="1:1">
      <c r="A1" s="652">
        <f>IF('Форма 3.11'!$F$10="",1,0)</f>
        <v>0</v>
      </c>
    </row>
    <row r="2" spans="1:1">
      <c r="A2" s="652">
        <f>IF('Форма 3.11'!$G$10="",1,0)</f>
        <v>0</v>
      </c>
    </row>
    <row r="3" spans="1:1">
      <c r="A3" s="652">
        <f>IF('Форма 3.11'!$F$11="",1,0)</f>
        <v>0</v>
      </c>
    </row>
    <row r="4" spans="1:1">
      <c r="A4" s="652">
        <f>IF('Форма 3.11'!$G$11="",1,0)</f>
        <v>0</v>
      </c>
    </row>
    <row r="5" spans="1:1">
      <c r="A5" s="652">
        <f>IF('Форма 3.11'!$F$12="",1,0)</f>
        <v>0</v>
      </c>
    </row>
    <row r="6" spans="1:1">
      <c r="A6" s="652">
        <f>IF('Форма 3.11'!$G$12="",1,0)</f>
        <v>0</v>
      </c>
    </row>
    <row r="7" spans="1:1">
      <c r="A7" s="652">
        <f>IF('Форма 3.11'!$F$13="",1,0)</f>
        <v>0</v>
      </c>
    </row>
    <row r="8" spans="1:1">
      <c r="A8" s="652">
        <f>IF('Форма 3.11'!$G$13="",1,0)</f>
        <v>0</v>
      </c>
    </row>
    <row r="9" spans="1:1">
      <c r="A9" s="652">
        <f>IF('Форма 3.12.1'!$J$15="",1,0)</f>
        <v>0</v>
      </c>
    </row>
    <row r="10" spans="1:1">
      <c r="A10" s="652">
        <f>IF('Форма 3.12.1'!$H$17="",1,0)</f>
        <v>0</v>
      </c>
    </row>
    <row r="11" spans="1:1">
      <c r="A11" s="652">
        <f>IF('Форма 3.12.1'!$I$17="",1,0)</f>
        <v>0</v>
      </c>
    </row>
    <row r="12" spans="1:1">
      <c r="A12" s="652">
        <f>IF('Форма 3.12.1'!$J$17="",1,0)</f>
        <v>0</v>
      </c>
    </row>
    <row r="13" spans="1:1">
      <c r="A13" s="652">
        <f>IF('Форма 3.12.1'!$H$25="",1,0)</f>
        <v>0</v>
      </c>
    </row>
    <row r="14" spans="1:1">
      <c r="A14" s="652">
        <f>IF('Форма 3.12.1'!$I$25="",1,0)</f>
        <v>0</v>
      </c>
    </row>
    <row r="15" spans="1:1">
      <c r="A15" s="652">
        <f>IF('Форма 3.12.1'!$J$25="",1,0)</f>
        <v>0</v>
      </c>
    </row>
    <row r="16" spans="1:1">
      <c r="A16" s="652">
        <f>IF('Форма 3.12.1'!$H$28="",1,0)</f>
        <v>0</v>
      </c>
    </row>
    <row r="17" spans="1:1">
      <c r="A17" s="652">
        <f>IF('Форма 3.12.1'!$I$28="",1,0)</f>
        <v>0</v>
      </c>
    </row>
    <row r="18" spans="1:1">
      <c r="A18" s="652">
        <f>IF('Форма 3.12.1'!$J$28="",1,0)</f>
        <v>0</v>
      </c>
    </row>
    <row r="19" spans="1:1">
      <c r="A19" s="652">
        <f>IF('Форма 3.12.1'!$H$31="",1,0)</f>
        <v>0</v>
      </c>
    </row>
    <row r="20" spans="1:1">
      <c r="A20" s="652">
        <f>IF('Форма 3.12.1'!$I$31="",1,0)</f>
        <v>0</v>
      </c>
    </row>
    <row r="21" spans="1:1">
      <c r="A21" s="652">
        <f>IF('Форма 3.12.1'!$J$31="",1,0)</f>
        <v>0</v>
      </c>
    </row>
    <row r="22" spans="1:1">
      <c r="A22" s="652">
        <f>IF('Форма 3.12.1'!$H$34="",1,0)</f>
        <v>0</v>
      </c>
    </row>
    <row r="23" spans="1:1">
      <c r="A23" s="652">
        <f>IF('Форма 3.12.1'!$I$34="",1,0)</f>
        <v>0</v>
      </c>
    </row>
    <row r="24" spans="1:1">
      <c r="A24" s="652">
        <f>IF('Форма 3.12.1'!$J$34="",1,0)</f>
        <v>0</v>
      </c>
    </row>
    <row r="25" spans="1:1">
      <c r="A25" s="652">
        <f>IF('Форма 3.12.2 | Т-ВО'!$O$22="",1,0)</f>
        <v>0</v>
      </c>
    </row>
    <row r="26" spans="1:1">
      <c r="A26" s="652">
        <f>IF('Форма 3.12.2 | Т-ВО'!$R$23="",1,0)</f>
        <v>0</v>
      </c>
    </row>
    <row r="27" spans="1:1">
      <c r="A27" s="652">
        <f>IF('Форма 3.12.2 | Т-ВО'!$T$23="",1,0)</f>
        <v>0</v>
      </c>
    </row>
    <row r="28" spans="1:1">
      <c r="A28" s="652">
        <f>IF('Форма 3.12.2 | Т-ВО'!$S$23="",1,0)</f>
        <v>0</v>
      </c>
    </row>
    <row r="29" spans="1:1">
      <c r="A29" s="652">
        <f>IF('Форма 3.12.2 | Т-ВО'!$U$23="",1,0)</f>
        <v>0</v>
      </c>
    </row>
    <row r="30" spans="1:1">
      <c r="A30" s="652">
        <f>IF('Форма 3.12.2 | Т-транс'!$O$22="",1,0)</f>
        <v>1</v>
      </c>
    </row>
    <row r="31" spans="1:1">
      <c r="A31" s="652">
        <f>IF('Форма 3.12.2 | Т-транс'!$R$23="",1,0)</f>
        <v>1</v>
      </c>
    </row>
    <row r="32" spans="1:1">
      <c r="A32" s="652">
        <f>IF('Форма 3.12.2 | Т-транс'!$T$23="",1,0)</f>
        <v>1</v>
      </c>
    </row>
    <row r="33" spans="1:1">
      <c r="A33" s="652">
        <f>IF('Форма 3.12.2 | Т-транс'!$S$23="",1,0)</f>
        <v>0</v>
      </c>
    </row>
    <row r="34" spans="1:1">
      <c r="A34" s="652">
        <f>IF('Форма 3.12.2 | Т-транс'!$U$23="",1,0)</f>
        <v>0</v>
      </c>
    </row>
    <row r="35" spans="1:1">
      <c r="A35" s="652">
        <f>IF('Форма 3.12.3 | Т-подкл(инд)'!$M$22="",1,0)</f>
        <v>1</v>
      </c>
    </row>
    <row r="36" spans="1:1">
      <c r="A36" s="652">
        <f>IF('Форма 3.12.3 | Т-подкл(инд)'!$Q$22="",1,0)</f>
        <v>1</v>
      </c>
    </row>
    <row r="37" spans="1:1">
      <c r="A37" s="652">
        <f>IF('Форма 3.12.3 | Т-подкл(инд)'!$AD$22="",1,0)</f>
        <v>1</v>
      </c>
    </row>
    <row r="38" spans="1:1">
      <c r="A38" s="652">
        <f>IF('Форма 3.12.3 | Т-подкл(инд)'!$AE$22="",1,0)</f>
        <v>1</v>
      </c>
    </row>
    <row r="39" spans="1:1">
      <c r="A39" s="652">
        <f>IF('Форма 3.12.3 | Т-подкл(инд)'!$AF$22="",1,0)</f>
        <v>1</v>
      </c>
    </row>
    <row r="40" spans="1:1">
      <c r="A40" s="652">
        <f>IF('Форма 3.12.3 | Т-подкл(инд)'!$AG$22="",1,0)</f>
        <v>1</v>
      </c>
    </row>
    <row r="41" spans="1:1">
      <c r="A41" s="652">
        <f>IF('Форма 3.12.3 | Т-подкл(инд)'!$AH$22="",1,0)</f>
        <v>1</v>
      </c>
    </row>
    <row r="42" spans="1:1">
      <c r="A42" s="652">
        <f>IF('Форма 3.12.3 | Т-подкл(инд)'!$AJ$22="",1,0)</f>
        <v>1</v>
      </c>
    </row>
    <row r="43" spans="1:1">
      <c r="A43" s="652">
        <f>IF('Форма 3.12.3 | Т-подкл(инд)'!$N$22="",1,0)</f>
        <v>0</v>
      </c>
    </row>
    <row r="44" spans="1:1">
      <c r="A44" s="652">
        <f>IF('Форма 3.12.3 | Т-подкл(инд)'!$R$22="",1,0)</f>
        <v>0</v>
      </c>
    </row>
    <row r="45" spans="1:1">
      <c r="A45" s="652">
        <f>IF('Форма 3.12.3 | Т-подкл(инд)'!$V$22="",1,0)</f>
        <v>0</v>
      </c>
    </row>
    <row r="46" spans="1:1">
      <c r="A46" s="652">
        <f>IF('Форма 3.12.3 | Т-подкл(инд)'!$Z$22="",1,0)</f>
        <v>0</v>
      </c>
    </row>
    <row r="47" spans="1:1">
      <c r="A47" s="652">
        <f>IF('Форма 3.12.3 | Т-подкл(инд)'!$AI$22="",1,0)</f>
        <v>0</v>
      </c>
    </row>
    <row r="48" spans="1:1">
      <c r="A48" s="652">
        <f>IF('Форма 3.12.3 | Т-подкл(инд)'!$AK$22="",1,0)</f>
        <v>0</v>
      </c>
    </row>
    <row r="49" spans="1:1">
      <c r="A49" s="652">
        <f>IF('Форма 3.12.3 | Т-подкл'!$P$22="",1,0)</f>
        <v>1</v>
      </c>
    </row>
    <row r="50" spans="1:1">
      <c r="A50" s="652">
        <f>IF('Форма 3.12.3 | Т-подкл'!$AC$22="",1,0)</f>
        <v>1</v>
      </c>
    </row>
    <row r="51" spans="1:1">
      <c r="A51" s="652">
        <f>IF('Форма 3.12.3 | Т-подкл'!$AD$22="",1,0)</f>
        <v>1</v>
      </c>
    </row>
    <row r="52" spans="1:1">
      <c r="A52" s="652">
        <f>IF('Форма 3.12.3 | Т-подкл'!$AE$22="",1,0)</f>
        <v>1</v>
      </c>
    </row>
    <row r="53" spans="1:1">
      <c r="A53" s="652">
        <f>IF('Форма 3.12.3 | Т-подкл'!$AF$22="",1,0)</f>
        <v>1</v>
      </c>
    </row>
    <row r="54" spans="1:1">
      <c r="A54" s="652">
        <f>IF('Форма 3.12.3 | Т-подкл'!$AG$22="",1,0)</f>
        <v>1</v>
      </c>
    </row>
    <row r="55" spans="1:1">
      <c r="A55" s="652">
        <f>IF('Форма 3.12.3 | Т-подкл'!$AI$22="",1,0)</f>
        <v>1</v>
      </c>
    </row>
    <row r="56" spans="1:1">
      <c r="A56" s="652">
        <f>IF('Форма 3.12.3 | Т-подкл'!$Q$22="",1,0)</f>
        <v>0</v>
      </c>
    </row>
    <row r="57" spans="1:1">
      <c r="A57" s="652">
        <f>IF('Форма 3.12.3 | Т-подкл'!$U$22="",1,0)</f>
        <v>0</v>
      </c>
    </row>
    <row r="58" spans="1:1">
      <c r="A58" s="652">
        <f>IF('Форма 3.12.3 | Т-подкл'!$Y$22="",1,0)</f>
        <v>0</v>
      </c>
    </row>
    <row r="59" spans="1:1">
      <c r="A59" s="652">
        <f>IF('Форма 3.12.3 | Т-подкл'!$AH$22="",1,0)</f>
        <v>0</v>
      </c>
    </row>
    <row r="60" spans="1:1">
      <c r="A60" s="652">
        <f>IF('Форма 3.12.3 | Т-подкл'!$AJ$22="",1,0)</f>
        <v>0</v>
      </c>
    </row>
    <row r="61" spans="1:1">
      <c r="A61" s="652">
        <f>IF('Форма 1.0.2'!$E$12="",1,0)</f>
        <v>1</v>
      </c>
    </row>
    <row r="62" spans="1:1">
      <c r="A62" s="652">
        <f>IF('Форма 1.0.2'!$F$12="",1,0)</f>
        <v>1</v>
      </c>
    </row>
    <row r="63" spans="1:1">
      <c r="A63" s="652">
        <f>IF('Форма 1.0.2'!$G$12="",1,0)</f>
        <v>1</v>
      </c>
    </row>
    <row r="64" spans="1:1">
      <c r="A64" s="652">
        <f>IF('Форма 1.0.2'!$H$12="",1,0)</f>
        <v>1</v>
      </c>
    </row>
    <row r="65" spans="1:1">
      <c r="A65" s="652">
        <f>IF('Форма 1.0.2'!$I$12="",1,0)</f>
        <v>1</v>
      </c>
    </row>
    <row r="66" spans="1:1">
      <c r="A66" s="652">
        <f>IF('Форма 1.0.2'!$J$12="",1,0)</f>
        <v>1</v>
      </c>
    </row>
    <row r="67" spans="1:1">
      <c r="A67" s="652">
        <f>IF('Сведения об изменении'!$E$12="",1,0)</f>
        <v>1</v>
      </c>
    </row>
    <row r="68" spans="1:1">
      <c r="A68" s="674">
        <f>IF(Территории!$E$12="",1,0)</f>
        <v>0</v>
      </c>
    </row>
    <row r="69" spans="1:1">
      <c r="A69" s="674">
        <f>IF('Перечень тарифов'!$E$21="",1,0)</f>
        <v>0</v>
      </c>
    </row>
    <row r="70" spans="1:1">
      <c r="A70" s="674">
        <f>IF('Перечень тарифов'!$F$21="",1,0)</f>
        <v>0</v>
      </c>
    </row>
    <row r="71" spans="1:1">
      <c r="A71" s="674">
        <f>IF('Перечень тарифов'!$G$21="",1,0)</f>
        <v>0</v>
      </c>
    </row>
    <row r="72" spans="1:1">
      <c r="A72" s="674">
        <f>IF('Перечень тарифов'!$K$21="",1,0)</f>
        <v>0</v>
      </c>
    </row>
    <row r="73" spans="1:1">
      <c r="A73" s="674">
        <f>IF('Перечень тарифов'!$O$21="",1,0)</f>
        <v>0</v>
      </c>
    </row>
    <row r="74" spans="1:1">
      <c r="A74" s="674">
        <f>IF('Форма 3.12.2 | Т-ВО'!$O$23="",1,0)</f>
        <v>0</v>
      </c>
    </row>
    <row r="75" spans="1:1">
      <c r="A75" s="674">
        <f>IF('Форма 3.12.1'!$H$18="",1,0)</f>
        <v>0</v>
      </c>
    </row>
    <row r="76" spans="1:1">
      <c r="A76" s="674">
        <f>IF('Форма 3.12.1'!$I$18="",1,0)</f>
        <v>0</v>
      </c>
    </row>
    <row r="77" spans="1:1">
      <c r="A77" s="674">
        <f>IF('Форма 3.12.1'!$J$18="",1,0)</f>
        <v>0</v>
      </c>
    </row>
    <row r="78" spans="1:1">
      <c r="A78" s="674">
        <f>IF('Форма 3.12.1'!$H$19="",1,0)</f>
        <v>0</v>
      </c>
    </row>
    <row r="79" spans="1:1">
      <c r="A79" s="674">
        <f>IF('Форма 3.12.1'!$I$19="",1,0)</f>
        <v>0</v>
      </c>
    </row>
    <row r="80" spans="1:1">
      <c r="A80" s="674">
        <f>IF('Форма 3.12.1'!$J$19="",1,0)</f>
        <v>0</v>
      </c>
    </row>
    <row r="81" spans="1:1">
      <c r="A81" s="674">
        <f>IF('Форма 3.12.1'!$H$20="",1,0)</f>
        <v>0</v>
      </c>
    </row>
    <row r="82" spans="1:1">
      <c r="A82" s="674">
        <f>IF('Форма 3.12.1'!$I$20="",1,0)</f>
        <v>0</v>
      </c>
    </row>
    <row r="83" spans="1:1">
      <c r="A83" s="674">
        <f>IF('Форма 3.12.1'!$J$20="",1,0)</f>
        <v>0</v>
      </c>
    </row>
    <row r="84" spans="1:1">
      <c r="A84" s="674">
        <f>IF('Форма 3.12.1'!$K$23="",1,0)</f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ColWidth="9.125" defaultRowHeight="11.4"/>
  <cols>
    <col min="1" max="16384" width="9.125" style="674"/>
  </cols>
  <sheetData>
    <row r="1" spans="1:3">
      <c r="A1" s="674" t="s">
        <v>519</v>
      </c>
      <c r="B1" s="674" t="s">
        <v>520</v>
      </c>
      <c r="C1" s="674" t="s">
        <v>70</v>
      </c>
    </row>
    <row r="2" spans="1:3">
      <c r="A2" s="674">
        <v>4189678</v>
      </c>
      <c r="B2" s="674" t="s">
        <v>2423</v>
      </c>
      <c r="C2" s="674" t="s">
        <v>2424</v>
      </c>
    </row>
    <row r="3" spans="1:3">
      <c r="A3" s="674">
        <v>4190415</v>
      </c>
      <c r="B3" s="674" t="s">
        <v>2425</v>
      </c>
      <c r="C3" s="674" t="s">
        <v>2424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ColWidth="9.125" defaultRowHeight="11.4"/>
  <cols>
    <col min="1" max="1" width="9.125" style="379"/>
    <col min="2" max="2" width="66" style="379" customWidth="1"/>
    <col min="3" max="16384" width="9.125" style="379"/>
  </cols>
  <sheetData>
    <row r="3" spans="2:2">
      <c r="B3" s="474" t="s">
        <v>3083</v>
      </c>
    </row>
    <row r="4" spans="2:2">
      <c r="B4" s="474" t="s">
        <v>523</v>
      </c>
    </row>
    <row r="5" spans="2:2">
      <c r="B5" s="474" t="s">
        <v>524</v>
      </c>
    </row>
    <row r="6" spans="2:2">
      <c r="B6" s="474" t="s">
        <v>525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4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ColWidth="9.125" defaultRowHeight="11.4"/>
  <cols>
    <col min="1" max="1" width="9.125" style="411"/>
    <col min="2" max="16384" width="9.125" style="25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4"/>
  <cols>
    <col min="1" max="1" width="3.25" customWidth="1"/>
    <col min="2" max="2" width="8.75" customWidth="1"/>
    <col min="3" max="3" width="22.25" customWidth="1"/>
    <col min="4" max="4" width="4.25" customWidth="1"/>
    <col min="5" max="6" width="4.375" customWidth="1"/>
    <col min="7" max="7" width="4.625" customWidth="1"/>
    <col min="8" max="25" width="4.375" customWidth="1"/>
    <col min="26" max="33" width="9.125" style="78" customWidth="1"/>
  </cols>
  <sheetData>
    <row r="1" spans="1:27" ht="3" customHeight="1">
      <c r="AA1" s="78" t="s">
        <v>242</v>
      </c>
    </row>
    <row r="2" spans="1:27" ht="16.5" customHeight="1">
      <c r="B2" s="699" t="str">
        <f>"Код шаблона: " &amp; GetCode()</f>
        <v>Код шаблона: FAS.JKH.OPEN.INFO.REQUEST.VO</v>
      </c>
      <c r="C2" s="699"/>
      <c r="D2" s="699"/>
      <c r="E2" s="699"/>
      <c r="F2" s="699"/>
      <c r="G2" s="699"/>
      <c r="Q2" s="351"/>
      <c r="R2" s="351"/>
      <c r="S2" s="351"/>
      <c r="T2" s="351"/>
      <c r="U2" s="351"/>
      <c r="V2" s="351"/>
      <c r="W2" s="351"/>
    </row>
    <row r="3" spans="1:27" ht="18" customHeight="1">
      <c r="B3" s="700" t="str">
        <f>"Версия " &amp; GetVersion()</f>
        <v>Версия 1.0.1</v>
      </c>
      <c r="C3" s="700"/>
      <c r="H3" s="42"/>
      <c r="I3" s="42"/>
      <c r="J3" s="42"/>
      <c r="K3" s="42"/>
      <c r="L3" s="42"/>
      <c r="M3" s="42"/>
      <c r="N3" s="42"/>
      <c r="O3" s="42"/>
      <c r="P3" s="42"/>
      <c r="Q3" s="351"/>
      <c r="R3" s="351"/>
      <c r="S3" s="351"/>
      <c r="T3" s="351"/>
      <c r="U3" s="351"/>
      <c r="V3" s="351"/>
      <c r="W3" s="38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704" t="s">
        <v>642</v>
      </c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5"/>
      <c r="S5" s="705"/>
      <c r="T5" s="705"/>
      <c r="U5" s="705"/>
      <c r="V5" s="705"/>
      <c r="W5" s="705"/>
      <c r="X5" s="705"/>
      <c r="Y5" s="705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01" t="s">
        <v>597</v>
      </c>
      <c r="F7" s="701"/>
      <c r="G7" s="701"/>
      <c r="H7" s="701"/>
      <c r="I7" s="701"/>
      <c r="J7" s="701"/>
      <c r="K7" s="701"/>
      <c r="L7" s="701"/>
      <c r="M7" s="701"/>
      <c r="N7" s="701"/>
      <c r="O7" s="701"/>
      <c r="P7" s="701"/>
      <c r="Q7" s="701"/>
      <c r="R7" s="701"/>
      <c r="S7" s="701"/>
      <c r="T7" s="701"/>
      <c r="U7" s="701"/>
      <c r="V7" s="701"/>
      <c r="W7" s="701"/>
      <c r="X7" s="701"/>
      <c r="Y7" s="58"/>
    </row>
    <row r="8" spans="1:27" ht="15" customHeight="1">
      <c r="A8" s="42"/>
      <c r="B8" s="77"/>
      <c r="C8" s="76"/>
      <c r="D8" s="59"/>
      <c r="E8" s="701"/>
      <c r="F8" s="701"/>
      <c r="G8" s="701"/>
      <c r="H8" s="701"/>
      <c r="I8" s="701"/>
      <c r="J8" s="701"/>
      <c r="K8" s="701"/>
      <c r="L8" s="701"/>
      <c r="M8" s="701"/>
      <c r="N8" s="701"/>
      <c r="O8" s="701"/>
      <c r="P8" s="701"/>
      <c r="Q8" s="701"/>
      <c r="R8" s="701"/>
      <c r="S8" s="701"/>
      <c r="T8" s="701"/>
      <c r="U8" s="701"/>
      <c r="V8" s="701"/>
      <c r="W8" s="701"/>
      <c r="X8" s="701"/>
      <c r="Y8" s="58"/>
    </row>
    <row r="9" spans="1:27" ht="15" customHeight="1">
      <c r="A9" s="42"/>
      <c r="B9" s="77"/>
      <c r="C9" s="76"/>
      <c r="D9" s="59"/>
      <c r="E9" s="701"/>
      <c r="F9" s="701"/>
      <c r="G9" s="701"/>
      <c r="H9" s="701"/>
      <c r="I9" s="701"/>
      <c r="J9" s="701"/>
      <c r="K9" s="701"/>
      <c r="L9" s="701"/>
      <c r="M9" s="701"/>
      <c r="N9" s="701"/>
      <c r="O9" s="701"/>
      <c r="P9" s="701"/>
      <c r="Q9" s="701"/>
      <c r="R9" s="701"/>
      <c r="S9" s="701"/>
      <c r="T9" s="701"/>
      <c r="U9" s="701"/>
      <c r="V9" s="701"/>
      <c r="W9" s="701"/>
      <c r="X9" s="701"/>
      <c r="Y9" s="58"/>
    </row>
    <row r="10" spans="1:27" ht="10.5" customHeight="1">
      <c r="A10" s="42"/>
      <c r="B10" s="77"/>
      <c r="C10" s="76"/>
      <c r="D10" s="59"/>
      <c r="E10" s="701"/>
      <c r="F10" s="701"/>
      <c r="G10" s="701"/>
      <c r="H10" s="701"/>
      <c r="I10" s="701"/>
      <c r="J10" s="701"/>
      <c r="K10" s="701"/>
      <c r="L10" s="701"/>
      <c r="M10" s="701"/>
      <c r="N10" s="701"/>
      <c r="O10" s="701"/>
      <c r="P10" s="701"/>
      <c r="Q10" s="701"/>
      <c r="R10" s="701"/>
      <c r="S10" s="701"/>
      <c r="T10" s="701"/>
      <c r="U10" s="701"/>
      <c r="V10" s="701"/>
      <c r="W10" s="701"/>
      <c r="X10" s="701"/>
      <c r="Y10" s="58"/>
    </row>
    <row r="11" spans="1:27" ht="27" customHeight="1">
      <c r="A11" s="42"/>
      <c r="B11" s="77"/>
      <c r="C11" s="76"/>
      <c r="D11" s="59"/>
      <c r="E11" s="701"/>
      <c r="F11" s="701"/>
      <c r="G11" s="701"/>
      <c r="H11" s="701"/>
      <c r="I11" s="701"/>
      <c r="J11" s="701"/>
      <c r="K11" s="701"/>
      <c r="L11" s="701"/>
      <c r="M11" s="701"/>
      <c r="N11" s="701"/>
      <c r="O11" s="701"/>
      <c r="P11" s="701"/>
      <c r="Q11" s="701"/>
      <c r="R11" s="701"/>
      <c r="S11" s="701"/>
      <c r="T11" s="701"/>
      <c r="U11" s="701"/>
      <c r="V11" s="701"/>
      <c r="W11" s="701"/>
      <c r="X11" s="701"/>
      <c r="Y11" s="58"/>
    </row>
    <row r="12" spans="1:27" ht="12" customHeight="1">
      <c r="A12" s="42"/>
      <c r="B12" s="77"/>
      <c r="C12" s="76"/>
      <c r="D12" s="59"/>
      <c r="E12" s="701"/>
      <c r="F12" s="701"/>
      <c r="G12" s="701"/>
      <c r="H12" s="701"/>
      <c r="I12" s="701"/>
      <c r="J12" s="701"/>
      <c r="K12" s="701"/>
      <c r="L12" s="701"/>
      <c r="M12" s="701"/>
      <c r="N12" s="701"/>
      <c r="O12" s="701"/>
      <c r="P12" s="701"/>
      <c r="Q12" s="701"/>
      <c r="R12" s="701"/>
      <c r="S12" s="701"/>
      <c r="T12" s="701"/>
      <c r="U12" s="701"/>
      <c r="V12" s="701"/>
      <c r="W12" s="701"/>
      <c r="X12" s="701"/>
      <c r="Y12" s="58"/>
    </row>
    <row r="13" spans="1:27" ht="38.25" customHeight="1">
      <c r="A13" s="42"/>
      <c r="B13" s="77"/>
      <c r="C13" s="76"/>
      <c r="D13" s="59"/>
      <c r="E13" s="701"/>
      <c r="F13" s="701"/>
      <c r="G13" s="701"/>
      <c r="H13" s="701"/>
      <c r="I13" s="701"/>
      <c r="J13" s="701"/>
      <c r="K13" s="701"/>
      <c r="L13" s="701"/>
      <c r="M13" s="701"/>
      <c r="N13" s="701"/>
      <c r="O13" s="701"/>
      <c r="P13" s="701"/>
      <c r="Q13" s="701"/>
      <c r="R13" s="701"/>
      <c r="S13" s="701"/>
      <c r="T13" s="701"/>
      <c r="U13" s="701"/>
      <c r="V13" s="701"/>
      <c r="W13" s="701"/>
      <c r="X13" s="701"/>
      <c r="Y13" s="72"/>
    </row>
    <row r="14" spans="1:27" ht="15" customHeight="1">
      <c r="A14" s="42"/>
      <c r="B14" s="77"/>
      <c r="C14" s="76"/>
      <c r="D14" s="59"/>
      <c r="E14" s="701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701"/>
      <c r="X14" s="701"/>
      <c r="Y14" s="58"/>
    </row>
    <row r="15" spans="1:27" ht="13.8">
      <c r="A15" s="42"/>
      <c r="B15" s="77"/>
      <c r="C15" s="76"/>
      <c r="D15" s="59"/>
      <c r="E15" s="701"/>
      <c r="F15" s="701"/>
      <c r="G15" s="701"/>
      <c r="H15" s="701"/>
      <c r="I15" s="701"/>
      <c r="J15" s="701"/>
      <c r="K15" s="701"/>
      <c r="L15" s="701"/>
      <c r="M15" s="701"/>
      <c r="N15" s="701"/>
      <c r="O15" s="701"/>
      <c r="P15" s="701"/>
      <c r="Q15" s="701"/>
      <c r="R15" s="701"/>
      <c r="S15" s="701"/>
      <c r="T15" s="701"/>
      <c r="U15" s="701"/>
      <c r="V15" s="701"/>
      <c r="W15" s="701"/>
      <c r="X15" s="701"/>
      <c r="Y15" s="58"/>
    </row>
    <row r="16" spans="1:27" ht="13.8">
      <c r="A16" s="42"/>
      <c r="B16" s="77"/>
      <c r="C16" s="76"/>
      <c r="D16" s="59"/>
      <c r="E16" s="701"/>
      <c r="F16" s="701"/>
      <c r="G16" s="701"/>
      <c r="H16" s="701"/>
      <c r="I16" s="701"/>
      <c r="J16" s="701"/>
      <c r="K16" s="701"/>
      <c r="L16" s="701"/>
      <c r="M16" s="701"/>
      <c r="N16" s="701"/>
      <c r="O16" s="701"/>
      <c r="P16" s="701"/>
      <c r="Q16" s="701"/>
      <c r="R16" s="701"/>
      <c r="S16" s="701"/>
      <c r="T16" s="701"/>
      <c r="U16" s="701"/>
      <c r="V16" s="701"/>
      <c r="W16" s="701"/>
      <c r="X16" s="701"/>
      <c r="Y16" s="58"/>
    </row>
    <row r="17" spans="1:25" ht="15" customHeight="1">
      <c r="A17" s="42"/>
      <c r="B17" s="77"/>
      <c r="C17" s="76"/>
      <c r="D17" s="59"/>
      <c r="E17" s="701"/>
      <c r="F17" s="701"/>
      <c r="G17" s="701"/>
      <c r="H17" s="701"/>
      <c r="I17" s="701"/>
      <c r="J17" s="701"/>
      <c r="K17" s="701"/>
      <c r="L17" s="701"/>
      <c r="M17" s="701"/>
      <c r="N17" s="701"/>
      <c r="O17" s="701"/>
      <c r="P17" s="701"/>
      <c r="Q17" s="701"/>
      <c r="R17" s="701"/>
      <c r="S17" s="701"/>
      <c r="T17" s="701"/>
      <c r="U17" s="701"/>
      <c r="V17" s="701"/>
      <c r="W17" s="701"/>
      <c r="X17" s="701"/>
      <c r="Y17" s="58"/>
    </row>
    <row r="18" spans="1:25" ht="13.8">
      <c r="A18" s="42"/>
      <c r="B18" s="77"/>
      <c r="C18" s="76"/>
      <c r="D18" s="59"/>
      <c r="E18" s="701"/>
      <c r="F18" s="701"/>
      <c r="G18" s="701"/>
      <c r="H18" s="701"/>
      <c r="I18" s="701"/>
      <c r="J18" s="701"/>
      <c r="K18" s="701"/>
      <c r="L18" s="701"/>
      <c r="M18" s="701"/>
      <c r="N18" s="701"/>
      <c r="O18" s="701"/>
      <c r="P18" s="701"/>
      <c r="Q18" s="701"/>
      <c r="R18" s="701"/>
      <c r="S18" s="701"/>
      <c r="T18" s="701"/>
      <c r="U18" s="701"/>
      <c r="V18" s="701"/>
      <c r="W18" s="701"/>
      <c r="X18" s="701"/>
      <c r="Y18" s="58"/>
    </row>
    <row r="19" spans="1:25" ht="59.25" customHeight="1">
      <c r="A19" s="42"/>
      <c r="B19" s="77"/>
      <c r="C19" s="76"/>
      <c r="D19" s="65"/>
      <c r="E19" s="701"/>
      <c r="F19" s="701"/>
      <c r="G19" s="701"/>
      <c r="H19" s="701"/>
      <c r="I19" s="701"/>
      <c r="J19" s="701"/>
      <c r="K19" s="701"/>
      <c r="L19" s="701"/>
      <c r="M19" s="701"/>
      <c r="N19" s="701"/>
      <c r="O19" s="701"/>
      <c r="P19" s="701"/>
      <c r="Q19" s="701"/>
      <c r="R19" s="701"/>
      <c r="S19" s="701"/>
      <c r="T19" s="701"/>
      <c r="U19" s="701"/>
      <c r="V19" s="701"/>
      <c r="W19" s="701"/>
      <c r="X19" s="701"/>
      <c r="Y19" s="58"/>
    </row>
    <row r="20" spans="1:25" ht="13.8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707" t="s">
        <v>257</v>
      </c>
      <c r="G21" s="708"/>
      <c r="H21" s="708"/>
      <c r="I21" s="708"/>
      <c r="J21" s="708"/>
      <c r="K21" s="708"/>
      <c r="L21" s="708"/>
      <c r="M21" s="708"/>
      <c r="N21" s="59"/>
      <c r="O21" s="70" t="s">
        <v>240</v>
      </c>
      <c r="P21" s="709" t="s">
        <v>241</v>
      </c>
      <c r="Q21" s="710"/>
      <c r="R21" s="710"/>
      <c r="S21" s="710"/>
      <c r="T21" s="710"/>
      <c r="U21" s="710"/>
      <c r="V21" s="710"/>
      <c r="W21" s="710"/>
      <c r="X21" s="710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707" t="s">
        <v>243</v>
      </c>
      <c r="G22" s="708"/>
      <c r="H22" s="708"/>
      <c r="I22" s="708"/>
      <c r="J22" s="708"/>
      <c r="K22" s="708"/>
      <c r="L22" s="708"/>
      <c r="M22" s="708"/>
      <c r="N22" s="59"/>
      <c r="O22" s="73" t="s">
        <v>240</v>
      </c>
      <c r="P22" s="709" t="s">
        <v>595</v>
      </c>
      <c r="Q22" s="710"/>
      <c r="R22" s="710"/>
      <c r="S22" s="710"/>
      <c r="T22" s="710"/>
      <c r="U22" s="710"/>
      <c r="V22" s="710"/>
      <c r="W22" s="710"/>
      <c r="X22" s="710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702"/>
      <c r="Q23" s="702"/>
      <c r="R23" s="702"/>
      <c r="S23" s="702"/>
      <c r="T23" s="702"/>
      <c r="U23" s="702"/>
      <c r="V23" s="702"/>
      <c r="W23" s="702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3.8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3.8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3.8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3.8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3.8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3.8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706" t="s">
        <v>416</v>
      </c>
      <c r="F35" s="706"/>
      <c r="G35" s="706"/>
      <c r="H35" s="706"/>
      <c r="I35" s="706"/>
      <c r="J35" s="706"/>
      <c r="K35" s="706"/>
      <c r="L35" s="706"/>
      <c r="M35" s="706"/>
      <c r="N35" s="706"/>
      <c r="O35" s="706"/>
      <c r="P35" s="706"/>
      <c r="Q35" s="706"/>
      <c r="R35" s="706"/>
      <c r="S35" s="706"/>
      <c r="T35" s="706"/>
      <c r="U35" s="706"/>
      <c r="V35" s="706"/>
      <c r="W35" s="706"/>
      <c r="X35" s="706"/>
      <c r="Y35" s="58"/>
    </row>
    <row r="36" spans="1:25" ht="38.25" hidden="1" customHeight="1">
      <c r="A36" s="42"/>
      <c r="B36" s="77"/>
      <c r="C36" s="76"/>
      <c r="D36" s="60"/>
      <c r="E36" s="706"/>
      <c r="F36" s="706"/>
      <c r="G36" s="706"/>
      <c r="H36" s="706"/>
      <c r="I36" s="706"/>
      <c r="J36" s="706"/>
      <c r="K36" s="706"/>
      <c r="L36" s="706"/>
      <c r="M36" s="706"/>
      <c r="N36" s="706"/>
      <c r="O36" s="706"/>
      <c r="P36" s="706"/>
      <c r="Q36" s="706"/>
      <c r="R36" s="706"/>
      <c r="S36" s="706"/>
      <c r="T36" s="706"/>
      <c r="U36" s="706"/>
      <c r="V36" s="706"/>
      <c r="W36" s="706"/>
      <c r="X36" s="706"/>
      <c r="Y36" s="58"/>
    </row>
    <row r="37" spans="1:25" ht="9.75" hidden="1" customHeight="1">
      <c r="A37" s="42"/>
      <c r="B37" s="77"/>
      <c r="C37" s="76"/>
      <c r="D37" s="60"/>
      <c r="E37" s="706"/>
      <c r="F37" s="706"/>
      <c r="G37" s="706"/>
      <c r="H37" s="706"/>
      <c r="I37" s="706"/>
      <c r="J37" s="706"/>
      <c r="K37" s="706"/>
      <c r="L37" s="706"/>
      <c r="M37" s="706"/>
      <c r="N37" s="706"/>
      <c r="O37" s="706"/>
      <c r="P37" s="706"/>
      <c r="Q37" s="706"/>
      <c r="R37" s="706"/>
      <c r="S37" s="706"/>
      <c r="T37" s="706"/>
      <c r="U37" s="706"/>
      <c r="V37" s="706"/>
      <c r="W37" s="706"/>
      <c r="X37" s="706"/>
      <c r="Y37" s="58"/>
    </row>
    <row r="38" spans="1:25" ht="51" hidden="1" customHeight="1">
      <c r="A38" s="42"/>
      <c r="B38" s="77"/>
      <c r="C38" s="76"/>
      <c r="D38" s="60"/>
      <c r="E38" s="706"/>
      <c r="F38" s="706"/>
      <c r="G38" s="706"/>
      <c r="H38" s="706"/>
      <c r="I38" s="706"/>
      <c r="J38" s="706"/>
      <c r="K38" s="706"/>
      <c r="L38" s="706"/>
      <c r="M38" s="706"/>
      <c r="N38" s="706"/>
      <c r="O38" s="706"/>
      <c r="P38" s="706"/>
      <c r="Q38" s="706"/>
      <c r="R38" s="706"/>
      <c r="S38" s="706"/>
      <c r="T38" s="706"/>
      <c r="U38" s="706"/>
      <c r="V38" s="706"/>
      <c r="W38" s="706"/>
      <c r="X38" s="706"/>
      <c r="Y38" s="58"/>
    </row>
    <row r="39" spans="1:25" ht="15" hidden="1" customHeight="1">
      <c r="A39" s="42"/>
      <c r="B39" s="77"/>
      <c r="C39" s="76"/>
      <c r="D39" s="60"/>
      <c r="E39" s="706"/>
      <c r="F39" s="706"/>
      <c r="G39" s="706"/>
      <c r="H39" s="706"/>
      <c r="I39" s="706"/>
      <c r="J39" s="706"/>
      <c r="K39" s="706"/>
      <c r="L39" s="706"/>
      <c r="M39" s="706"/>
      <c r="N39" s="706"/>
      <c r="O39" s="706"/>
      <c r="P39" s="706"/>
      <c r="Q39" s="706"/>
      <c r="R39" s="706"/>
      <c r="S39" s="706"/>
      <c r="T39" s="706"/>
      <c r="U39" s="706"/>
      <c r="V39" s="706"/>
      <c r="W39" s="706"/>
      <c r="X39" s="706"/>
      <c r="Y39" s="58"/>
    </row>
    <row r="40" spans="1:25" ht="12" hidden="1" customHeight="1">
      <c r="A40" s="42"/>
      <c r="B40" s="77"/>
      <c r="C40" s="76"/>
      <c r="D40" s="60"/>
      <c r="E40" s="711"/>
      <c r="F40" s="712"/>
      <c r="G40" s="712"/>
      <c r="H40" s="712"/>
      <c r="I40" s="712"/>
      <c r="J40" s="712"/>
      <c r="K40" s="712"/>
      <c r="L40" s="712"/>
      <c r="M40" s="712"/>
      <c r="N40" s="712"/>
      <c r="O40" s="712"/>
      <c r="P40" s="712"/>
      <c r="Q40" s="712"/>
      <c r="R40" s="712"/>
      <c r="S40" s="712"/>
      <c r="T40" s="712"/>
      <c r="U40" s="712"/>
      <c r="V40" s="712"/>
      <c r="W40" s="712"/>
      <c r="X40" s="712"/>
      <c r="Y40" s="58"/>
    </row>
    <row r="41" spans="1:25" ht="38.25" hidden="1" customHeight="1">
      <c r="A41" s="42"/>
      <c r="B41" s="77"/>
      <c r="C41" s="76"/>
      <c r="D41" s="60"/>
      <c r="E41" s="706"/>
      <c r="F41" s="706"/>
      <c r="G41" s="706"/>
      <c r="H41" s="706"/>
      <c r="I41" s="706"/>
      <c r="J41" s="706"/>
      <c r="K41" s="706"/>
      <c r="L41" s="706"/>
      <c r="M41" s="706"/>
      <c r="N41" s="706"/>
      <c r="O41" s="706"/>
      <c r="P41" s="706"/>
      <c r="Q41" s="706"/>
      <c r="R41" s="706"/>
      <c r="S41" s="706"/>
      <c r="T41" s="706"/>
      <c r="U41" s="706"/>
      <c r="V41" s="706"/>
      <c r="W41" s="706"/>
      <c r="X41" s="706"/>
      <c r="Y41" s="58"/>
    </row>
    <row r="42" spans="1:25" ht="13.8" hidden="1">
      <c r="A42" s="42"/>
      <c r="B42" s="77"/>
      <c r="C42" s="76"/>
      <c r="D42" s="60"/>
      <c r="E42" s="706"/>
      <c r="F42" s="706"/>
      <c r="G42" s="706"/>
      <c r="H42" s="706"/>
      <c r="I42" s="706"/>
      <c r="J42" s="706"/>
      <c r="K42" s="706"/>
      <c r="L42" s="706"/>
      <c r="M42" s="706"/>
      <c r="N42" s="706"/>
      <c r="O42" s="706"/>
      <c r="P42" s="706"/>
      <c r="Q42" s="706"/>
      <c r="R42" s="706"/>
      <c r="S42" s="706"/>
      <c r="T42" s="706"/>
      <c r="U42" s="706"/>
      <c r="V42" s="706"/>
      <c r="W42" s="706"/>
      <c r="X42" s="706"/>
      <c r="Y42" s="58"/>
    </row>
    <row r="43" spans="1:25" ht="13.8" hidden="1">
      <c r="A43" s="42"/>
      <c r="B43" s="77"/>
      <c r="C43" s="76"/>
      <c r="D43" s="60"/>
      <c r="E43" s="706"/>
      <c r="F43" s="706"/>
      <c r="G43" s="706"/>
      <c r="H43" s="706"/>
      <c r="I43" s="706"/>
      <c r="J43" s="706"/>
      <c r="K43" s="706"/>
      <c r="L43" s="706"/>
      <c r="M43" s="706"/>
      <c r="N43" s="706"/>
      <c r="O43" s="706"/>
      <c r="P43" s="706"/>
      <c r="Q43" s="706"/>
      <c r="R43" s="706"/>
      <c r="S43" s="706"/>
      <c r="T43" s="706"/>
      <c r="U43" s="706"/>
      <c r="V43" s="706"/>
      <c r="W43" s="706"/>
      <c r="X43" s="706"/>
      <c r="Y43" s="58"/>
    </row>
    <row r="44" spans="1:25" ht="33.75" hidden="1" customHeight="1">
      <c r="A44" s="42"/>
      <c r="B44" s="77"/>
      <c r="C44" s="76"/>
      <c r="D44" s="65"/>
      <c r="E44" s="706"/>
      <c r="F44" s="706"/>
      <c r="G44" s="706"/>
      <c r="H44" s="706"/>
      <c r="I44" s="706"/>
      <c r="J44" s="706"/>
      <c r="K44" s="706"/>
      <c r="L44" s="706"/>
      <c r="M44" s="706"/>
      <c r="N44" s="706"/>
      <c r="O44" s="706"/>
      <c r="P44" s="706"/>
      <c r="Q44" s="706"/>
      <c r="R44" s="706"/>
      <c r="S44" s="706"/>
      <c r="T44" s="706"/>
      <c r="U44" s="706"/>
      <c r="V44" s="706"/>
      <c r="W44" s="706"/>
      <c r="X44" s="706"/>
      <c r="Y44" s="58"/>
    </row>
    <row r="45" spans="1:25" ht="13.8" hidden="1">
      <c r="A45" s="42"/>
      <c r="B45" s="77"/>
      <c r="C45" s="76"/>
      <c r="D45" s="65"/>
      <c r="E45" s="706"/>
      <c r="F45" s="706"/>
      <c r="G45" s="706"/>
      <c r="H45" s="706"/>
      <c r="I45" s="706"/>
      <c r="J45" s="706"/>
      <c r="K45" s="706"/>
      <c r="L45" s="706"/>
      <c r="M45" s="706"/>
      <c r="N45" s="706"/>
      <c r="O45" s="706"/>
      <c r="P45" s="706"/>
      <c r="Q45" s="706"/>
      <c r="R45" s="706"/>
      <c r="S45" s="706"/>
      <c r="T45" s="706"/>
      <c r="U45" s="706"/>
      <c r="V45" s="706"/>
      <c r="W45" s="706"/>
      <c r="X45" s="706"/>
      <c r="Y45" s="58"/>
    </row>
    <row r="46" spans="1:25" ht="24" hidden="1" customHeight="1">
      <c r="A46" s="42"/>
      <c r="B46" s="77"/>
      <c r="C46" s="76"/>
      <c r="D46" s="60"/>
      <c r="E46" s="717" t="s">
        <v>239</v>
      </c>
      <c r="F46" s="717"/>
      <c r="G46" s="717"/>
      <c r="H46" s="717"/>
      <c r="I46" s="717"/>
      <c r="J46" s="717"/>
      <c r="K46" s="717"/>
      <c r="L46" s="717"/>
      <c r="M46" s="717"/>
      <c r="N46" s="717"/>
      <c r="O46" s="717"/>
      <c r="P46" s="717"/>
      <c r="Q46" s="717"/>
      <c r="R46" s="717"/>
      <c r="S46" s="717"/>
      <c r="T46" s="717"/>
      <c r="U46" s="717"/>
      <c r="V46" s="717"/>
      <c r="W46" s="717"/>
      <c r="X46" s="717"/>
      <c r="Y46" s="58"/>
    </row>
    <row r="47" spans="1:25" ht="37.5" hidden="1" customHeight="1">
      <c r="A47" s="42"/>
      <c r="B47" s="77"/>
      <c r="C47" s="76"/>
      <c r="D47" s="60"/>
      <c r="E47" s="717"/>
      <c r="F47" s="717"/>
      <c r="G47" s="717"/>
      <c r="H47" s="717"/>
      <c r="I47" s="717"/>
      <c r="J47" s="717"/>
      <c r="K47" s="717"/>
      <c r="L47" s="717"/>
      <c r="M47" s="717"/>
      <c r="N47" s="717"/>
      <c r="O47" s="717"/>
      <c r="P47" s="717"/>
      <c r="Q47" s="717"/>
      <c r="R47" s="717"/>
      <c r="S47" s="717"/>
      <c r="T47" s="717"/>
      <c r="U47" s="717"/>
      <c r="V47" s="717"/>
      <c r="W47" s="717"/>
      <c r="X47" s="717"/>
      <c r="Y47" s="58"/>
    </row>
    <row r="48" spans="1:25" ht="24" hidden="1" customHeight="1">
      <c r="A48" s="42"/>
      <c r="B48" s="77"/>
      <c r="C48" s="76"/>
      <c r="D48" s="60"/>
      <c r="E48" s="717"/>
      <c r="F48" s="717"/>
      <c r="G48" s="717"/>
      <c r="H48" s="717"/>
      <c r="I48" s="717"/>
      <c r="J48" s="717"/>
      <c r="K48" s="717"/>
      <c r="L48" s="717"/>
      <c r="M48" s="717"/>
      <c r="N48" s="717"/>
      <c r="O48" s="717"/>
      <c r="P48" s="717"/>
      <c r="Q48" s="717"/>
      <c r="R48" s="717"/>
      <c r="S48" s="717"/>
      <c r="T48" s="717"/>
      <c r="U48" s="717"/>
      <c r="V48" s="717"/>
      <c r="W48" s="717"/>
      <c r="X48" s="717"/>
      <c r="Y48" s="58"/>
    </row>
    <row r="49" spans="1:25" ht="51" hidden="1" customHeight="1">
      <c r="A49" s="42"/>
      <c r="B49" s="77"/>
      <c r="C49" s="76"/>
      <c r="D49" s="60"/>
      <c r="E49" s="717"/>
      <c r="F49" s="717"/>
      <c r="G49" s="717"/>
      <c r="H49" s="717"/>
      <c r="I49" s="717"/>
      <c r="J49" s="717"/>
      <c r="K49" s="717"/>
      <c r="L49" s="717"/>
      <c r="M49" s="717"/>
      <c r="N49" s="717"/>
      <c r="O49" s="717"/>
      <c r="P49" s="717"/>
      <c r="Q49" s="717"/>
      <c r="R49" s="717"/>
      <c r="S49" s="717"/>
      <c r="T49" s="717"/>
      <c r="U49" s="717"/>
      <c r="V49" s="717"/>
      <c r="W49" s="717"/>
      <c r="X49" s="717"/>
      <c r="Y49" s="58"/>
    </row>
    <row r="50" spans="1:25" ht="13.8" hidden="1">
      <c r="A50" s="42"/>
      <c r="B50" s="77"/>
      <c r="C50" s="76"/>
      <c r="D50" s="60"/>
      <c r="E50" s="717"/>
      <c r="F50" s="717"/>
      <c r="G50" s="717"/>
      <c r="H50" s="717"/>
      <c r="I50" s="717"/>
      <c r="J50" s="717"/>
      <c r="K50" s="717"/>
      <c r="L50" s="717"/>
      <c r="M50" s="717"/>
      <c r="N50" s="717"/>
      <c r="O50" s="717"/>
      <c r="P50" s="717"/>
      <c r="Q50" s="717"/>
      <c r="R50" s="717"/>
      <c r="S50" s="717"/>
      <c r="T50" s="717"/>
      <c r="U50" s="717"/>
      <c r="V50" s="717"/>
      <c r="W50" s="717"/>
      <c r="X50" s="717"/>
      <c r="Y50" s="58"/>
    </row>
    <row r="51" spans="1:25" ht="13.8" hidden="1">
      <c r="A51" s="42"/>
      <c r="B51" s="77"/>
      <c r="C51" s="76"/>
      <c r="D51" s="60"/>
      <c r="E51" s="717"/>
      <c r="F51" s="717"/>
      <c r="G51" s="717"/>
      <c r="H51" s="717"/>
      <c r="I51" s="717"/>
      <c r="J51" s="717"/>
      <c r="K51" s="717"/>
      <c r="L51" s="717"/>
      <c r="M51" s="717"/>
      <c r="N51" s="717"/>
      <c r="O51" s="717"/>
      <c r="P51" s="717"/>
      <c r="Q51" s="717"/>
      <c r="R51" s="717"/>
      <c r="S51" s="717"/>
      <c r="T51" s="717"/>
      <c r="U51" s="717"/>
      <c r="V51" s="717"/>
      <c r="W51" s="717"/>
      <c r="X51" s="717"/>
      <c r="Y51" s="58"/>
    </row>
    <row r="52" spans="1:25" ht="13.8" hidden="1">
      <c r="A52" s="42"/>
      <c r="B52" s="77"/>
      <c r="C52" s="76"/>
      <c r="D52" s="60"/>
      <c r="E52" s="717"/>
      <c r="F52" s="717"/>
      <c r="G52" s="717"/>
      <c r="H52" s="717"/>
      <c r="I52" s="717"/>
      <c r="J52" s="717"/>
      <c r="K52" s="717"/>
      <c r="L52" s="717"/>
      <c r="M52" s="717"/>
      <c r="N52" s="717"/>
      <c r="O52" s="717"/>
      <c r="P52" s="717"/>
      <c r="Q52" s="717"/>
      <c r="R52" s="717"/>
      <c r="S52" s="717"/>
      <c r="T52" s="717"/>
      <c r="U52" s="717"/>
      <c r="V52" s="717"/>
      <c r="W52" s="717"/>
      <c r="X52" s="717"/>
      <c r="Y52" s="58"/>
    </row>
    <row r="53" spans="1:25" ht="13.8" hidden="1">
      <c r="A53" s="42"/>
      <c r="B53" s="77"/>
      <c r="C53" s="76"/>
      <c r="D53" s="60"/>
      <c r="E53" s="717"/>
      <c r="F53" s="717"/>
      <c r="G53" s="717"/>
      <c r="H53" s="717"/>
      <c r="I53" s="717"/>
      <c r="J53" s="717"/>
      <c r="K53" s="717"/>
      <c r="L53" s="717"/>
      <c r="M53" s="717"/>
      <c r="N53" s="717"/>
      <c r="O53" s="717"/>
      <c r="P53" s="717"/>
      <c r="Q53" s="717"/>
      <c r="R53" s="717"/>
      <c r="S53" s="717"/>
      <c r="T53" s="717"/>
      <c r="U53" s="717"/>
      <c r="V53" s="717"/>
      <c r="W53" s="717"/>
      <c r="X53" s="717"/>
      <c r="Y53" s="58"/>
    </row>
    <row r="54" spans="1:25" ht="13.8" hidden="1">
      <c r="A54" s="42"/>
      <c r="B54" s="77"/>
      <c r="C54" s="76"/>
      <c r="D54" s="60"/>
      <c r="E54" s="717"/>
      <c r="F54" s="717"/>
      <c r="G54" s="717"/>
      <c r="H54" s="717"/>
      <c r="I54" s="717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7"/>
      <c r="W54" s="717"/>
      <c r="X54" s="717"/>
      <c r="Y54" s="58"/>
    </row>
    <row r="55" spans="1:25" ht="13.8" hidden="1">
      <c r="A55" s="42"/>
      <c r="B55" s="77"/>
      <c r="C55" s="76"/>
      <c r="D55" s="60"/>
      <c r="E55" s="717"/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7"/>
      <c r="T55" s="717"/>
      <c r="U55" s="717"/>
      <c r="V55" s="717"/>
      <c r="W55" s="717"/>
      <c r="X55" s="717"/>
      <c r="Y55" s="58"/>
    </row>
    <row r="56" spans="1:25" ht="25.5" hidden="1" customHeight="1">
      <c r="A56" s="42"/>
      <c r="B56" s="77"/>
      <c r="C56" s="76"/>
      <c r="D56" s="65"/>
      <c r="E56" s="717"/>
      <c r="F56" s="717"/>
      <c r="G56" s="717"/>
      <c r="H56" s="717"/>
      <c r="I56" s="717"/>
      <c r="J56" s="717"/>
      <c r="K56" s="717"/>
      <c r="L56" s="717"/>
      <c r="M56" s="717"/>
      <c r="N56" s="717"/>
      <c r="O56" s="717"/>
      <c r="P56" s="717"/>
      <c r="Q56" s="717"/>
      <c r="R56" s="717"/>
      <c r="S56" s="717"/>
      <c r="T56" s="717"/>
      <c r="U56" s="717"/>
      <c r="V56" s="717"/>
      <c r="W56" s="717"/>
      <c r="X56" s="717"/>
      <c r="Y56" s="58"/>
    </row>
    <row r="57" spans="1:25" ht="13.8" hidden="1">
      <c r="A57" s="42"/>
      <c r="B57" s="77"/>
      <c r="C57" s="76"/>
      <c r="D57" s="65"/>
      <c r="E57" s="717"/>
      <c r="F57" s="717"/>
      <c r="G57" s="717"/>
      <c r="H57" s="717"/>
      <c r="I57" s="717"/>
      <c r="J57" s="717"/>
      <c r="K57" s="717"/>
      <c r="L57" s="717"/>
      <c r="M57" s="717"/>
      <c r="N57" s="717"/>
      <c r="O57" s="717"/>
      <c r="P57" s="717"/>
      <c r="Q57" s="717"/>
      <c r="R57" s="717"/>
      <c r="S57" s="717"/>
      <c r="T57" s="717"/>
      <c r="U57" s="717"/>
      <c r="V57" s="717"/>
      <c r="W57" s="717"/>
      <c r="X57" s="717"/>
      <c r="Y57" s="58"/>
    </row>
    <row r="58" spans="1:25" ht="15" hidden="1" customHeight="1">
      <c r="A58" s="42"/>
      <c r="B58" s="77"/>
      <c r="C58" s="76"/>
      <c r="D58" s="60"/>
      <c r="E58" s="703" t="s">
        <v>417</v>
      </c>
      <c r="F58" s="703"/>
      <c r="G58" s="703"/>
      <c r="H58" s="703"/>
      <c r="I58" s="703"/>
      <c r="J58" s="703"/>
      <c r="K58" s="703"/>
      <c r="L58" s="703"/>
      <c r="M58" s="703"/>
      <c r="N58" s="703"/>
      <c r="O58" s="703"/>
      <c r="P58" s="703"/>
      <c r="Q58" s="703"/>
      <c r="R58" s="703"/>
      <c r="S58" s="703"/>
      <c r="T58" s="703"/>
      <c r="U58" s="703"/>
      <c r="V58" s="351"/>
      <c r="W58" s="351"/>
      <c r="X58" s="351"/>
      <c r="Y58" s="58"/>
    </row>
    <row r="59" spans="1:25" ht="15" hidden="1" customHeight="1">
      <c r="A59" s="42"/>
      <c r="B59" s="77"/>
      <c r="C59" s="76"/>
      <c r="D59" s="60"/>
      <c r="E59" s="718"/>
      <c r="F59" s="718"/>
      <c r="G59" s="718"/>
      <c r="H59" s="711"/>
      <c r="I59" s="712"/>
      <c r="J59" s="712"/>
      <c r="K59" s="712"/>
      <c r="L59" s="712"/>
      <c r="M59" s="712"/>
      <c r="N59" s="712"/>
      <c r="O59" s="712"/>
      <c r="P59" s="712"/>
      <c r="Q59" s="712"/>
      <c r="R59" s="712"/>
      <c r="S59" s="712"/>
      <c r="T59" s="712"/>
      <c r="U59" s="712"/>
      <c r="V59" s="712"/>
      <c r="W59" s="712"/>
      <c r="X59" s="712"/>
      <c r="Y59" s="58"/>
    </row>
    <row r="60" spans="1:25" ht="15" hidden="1" customHeight="1">
      <c r="A60" s="42"/>
      <c r="B60" s="77"/>
      <c r="C60" s="76"/>
      <c r="D60" s="60"/>
      <c r="E60" s="714"/>
      <c r="F60" s="714"/>
      <c r="G60" s="714"/>
      <c r="H60" s="716"/>
      <c r="I60" s="716"/>
      <c r="J60" s="716"/>
      <c r="K60" s="716"/>
      <c r="L60" s="716"/>
      <c r="M60" s="716"/>
      <c r="N60" s="716"/>
      <c r="O60" s="716"/>
      <c r="P60" s="716"/>
      <c r="Q60" s="716"/>
      <c r="R60" s="716"/>
      <c r="S60" s="716"/>
      <c r="T60" s="716"/>
      <c r="U60" s="716"/>
      <c r="V60" s="716"/>
      <c r="W60" s="716"/>
      <c r="X60" s="716"/>
      <c r="Y60" s="58"/>
    </row>
    <row r="61" spans="1:25" ht="13.8" hidden="1">
      <c r="A61" s="42"/>
      <c r="B61" s="77"/>
      <c r="C61" s="76"/>
      <c r="D61" s="60"/>
      <c r="E61" s="69"/>
      <c r="F61" s="67"/>
      <c r="G61" s="68"/>
      <c r="H61" s="716"/>
      <c r="I61" s="716"/>
      <c r="J61" s="716"/>
      <c r="K61" s="716"/>
      <c r="L61" s="716"/>
      <c r="M61" s="716"/>
      <c r="N61" s="716"/>
      <c r="O61" s="716"/>
      <c r="P61" s="716"/>
      <c r="Q61" s="716"/>
      <c r="R61" s="716"/>
      <c r="S61" s="716"/>
      <c r="T61" s="716"/>
      <c r="U61" s="716"/>
      <c r="V61" s="716"/>
      <c r="W61" s="716"/>
      <c r="X61" s="716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3.8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3.8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3.8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3.8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3.8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3.8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3.8" hidden="1">
      <c r="A70" s="42"/>
      <c r="B70" s="77"/>
      <c r="C70" s="76"/>
      <c r="D70" s="60"/>
      <c r="E70" s="703" t="s">
        <v>418</v>
      </c>
      <c r="F70" s="703"/>
      <c r="G70" s="703"/>
      <c r="H70" s="703"/>
      <c r="I70" s="703"/>
      <c r="J70" s="703"/>
      <c r="K70" s="703"/>
      <c r="L70" s="703"/>
      <c r="M70" s="703"/>
      <c r="N70" s="703"/>
      <c r="O70" s="703"/>
      <c r="P70" s="703"/>
      <c r="Q70" s="703"/>
      <c r="R70" s="703"/>
      <c r="S70" s="703"/>
      <c r="T70" s="703"/>
      <c r="U70" s="591"/>
      <c r="V70" s="591"/>
      <c r="W70" s="591"/>
      <c r="X70" s="591"/>
      <c r="Y70" s="58"/>
    </row>
    <row r="71" spans="1:25" ht="13.8" hidden="1">
      <c r="A71" s="42"/>
      <c r="B71" s="77"/>
      <c r="C71" s="76"/>
      <c r="D71" s="60"/>
      <c r="E71" s="703" t="s">
        <v>594</v>
      </c>
      <c r="F71" s="703"/>
      <c r="G71" s="703"/>
      <c r="H71" s="703"/>
      <c r="I71" s="703"/>
      <c r="J71" s="703"/>
      <c r="K71" s="703"/>
      <c r="L71" s="703"/>
      <c r="M71" s="703"/>
      <c r="N71" s="703"/>
      <c r="O71" s="703"/>
      <c r="P71" s="703"/>
      <c r="Q71" s="703"/>
      <c r="R71" s="703"/>
      <c r="S71" s="703"/>
      <c r="T71" s="703"/>
      <c r="U71" s="592"/>
      <c r="V71" s="592"/>
      <c r="W71" s="592"/>
      <c r="X71" s="592"/>
      <c r="Y71" s="58"/>
    </row>
    <row r="72" spans="1:25" ht="40.5" hidden="1" customHeight="1">
      <c r="A72" s="42"/>
      <c r="B72" s="77"/>
      <c r="C72" s="76"/>
      <c r="D72" s="60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8"/>
    </row>
    <row r="73" spans="1:25" ht="63" hidden="1" customHeight="1">
      <c r="A73" s="42"/>
      <c r="B73" s="77"/>
      <c r="C73" s="76"/>
      <c r="D73" s="60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8"/>
    </row>
    <row r="74" spans="1:25" ht="30" hidden="1" customHeight="1">
      <c r="A74" s="42"/>
      <c r="B74" s="77"/>
      <c r="C74" s="76"/>
      <c r="D74" s="60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8"/>
    </row>
    <row r="75" spans="1:25" ht="30" hidden="1" customHeight="1">
      <c r="A75" s="42"/>
      <c r="B75" s="77"/>
      <c r="C75" s="76"/>
      <c r="D75" s="60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8"/>
    </row>
    <row r="76" spans="1:25" ht="13.8" hidden="1">
      <c r="A76" s="42"/>
      <c r="B76" s="77"/>
      <c r="C76" s="76"/>
      <c r="D76" s="60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8"/>
    </row>
    <row r="77" spans="1:25" ht="13.8" hidden="1">
      <c r="A77" s="42"/>
      <c r="B77" s="77"/>
      <c r="C77" s="76"/>
      <c r="D77" s="60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8"/>
    </row>
    <row r="80" spans="1:25" ht="14.25" hidden="1" customHeight="1">
      <c r="A80" s="42"/>
      <c r="B80" s="77"/>
      <c r="C80" s="76"/>
      <c r="D80" s="60"/>
      <c r="E80" s="594"/>
      <c r="F80" s="594"/>
      <c r="G80" s="594"/>
      <c r="H80" s="594"/>
      <c r="Y80" s="58"/>
    </row>
    <row r="81" spans="1:25" ht="13.8" hidden="1">
      <c r="A81" s="42"/>
      <c r="B81" s="77"/>
      <c r="C81" s="76"/>
      <c r="D81" s="60"/>
      <c r="E81" s="703" t="s">
        <v>417</v>
      </c>
      <c r="F81" s="703"/>
      <c r="G81" s="703"/>
      <c r="H81" s="703"/>
      <c r="I81" s="703"/>
      <c r="J81" s="703"/>
      <c r="K81" s="703"/>
      <c r="L81" s="703"/>
      <c r="M81" s="703"/>
      <c r="N81" s="703"/>
      <c r="O81" s="703"/>
      <c r="P81" s="703"/>
      <c r="Q81" s="703"/>
      <c r="R81" s="703"/>
      <c r="S81" s="703"/>
      <c r="T81" s="703"/>
      <c r="U81" s="703"/>
      <c r="V81" s="351"/>
      <c r="W81" s="351"/>
      <c r="X81" s="351"/>
      <c r="Y81" s="58"/>
    </row>
    <row r="82" spans="1:25" ht="15" hidden="1" customHeight="1">
      <c r="A82" s="42"/>
      <c r="B82" s="77"/>
      <c r="C82" s="76"/>
      <c r="D82" s="60"/>
      <c r="E82" s="714"/>
      <c r="F82" s="714"/>
      <c r="G82" s="714"/>
      <c r="H82" s="711"/>
      <c r="I82" s="712"/>
      <c r="J82" s="712"/>
      <c r="K82" s="712"/>
      <c r="L82" s="712"/>
      <c r="M82" s="712"/>
      <c r="N82" s="712"/>
      <c r="O82" s="712"/>
      <c r="P82" s="712"/>
      <c r="Q82" s="712"/>
      <c r="R82" s="712"/>
      <c r="S82" s="712"/>
      <c r="T82" s="712"/>
      <c r="U82" s="712"/>
      <c r="V82" s="712"/>
      <c r="W82" s="712"/>
      <c r="X82" s="712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716"/>
      <c r="I84" s="716"/>
      <c r="J84" s="716"/>
      <c r="K84" s="716"/>
      <c r="L84" s="716"/>
      <c r="M84" s="716"/>
      <c r="N84" s="716"/>
      <c r="O84" s="716"/>
      <c r="P84" s="716"/>
      <c r="Q84" s="716"/>
      <c r="R84" s="716"/>
      <c r="S84" s="716"/>
      <c r="T84" s="716"/>
      <c r="U84" s="716"/>
      <c r="V84" s="716"/>
      <c r="W84" s="716"/>
      <c r="X84" s="716"/>
      <c r="Y84" s="58"/>
    </row>
    <row r="85" spans="1:25" ht="13.8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3.8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3.8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3.8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3.8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3.8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3.8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3.8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3.8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3.8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3.8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3.8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715" t="s">
        <v>238</v>
      </c>
      <c r="F98" s="715"/>
      <c r="G98" s="715"/>
      <c r="H98" s="715"/>
      <c r="I98" s="715"/>
      <c r="J98" s="715"/>
      <c r="K98" s="715"/>
      <c r="L98" s="715"/>
      <c r="M98" s="715"/>
      <c r="N98" s="715"/>
      <c r="O98" s="715"/>
      <c r="P98" s="715"/>
      <c r="Q98" s="715"/>
      <c r="R98" s="715"/>
      <c r="S98" s="715"/>
      <c r="T98" s="715"/>
      <c r="U98" s="715"/>
      <c r="V98" s="715"/>
      <c r="W98" s="715"/>
      <c r="X98" s="715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713" t="s">
        <v>237</v>
      </c>
      <c r="G100" s="713"/>
      <c r="H100" s="713"/>
      <c r="I100" s="713"/>
      <c r="J100" s="713"/>
      <c r="K100" s="713"/>
      <c r="L100" s="713"/>
      <c r="M100" s="713"/>
      <c r="N100" s="713"/>
      <c r="O100" s="713"/>
      <c r="P100" s="713"/>
      <c r="Q100" s="713"/>
      <c r="R100" s="713"/>
      <c r="S100" s="713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3.8" hidden="1">
      <c r="A102" s="42"/>
      <c r="B102" s="77"/>
      <c r="C102" s="76"/>
      <c r="D102" s="60"/>
      <c r="E102" s="59"/>
      <c r="F102" s="713" t="s">
        <v>236</v>
      </c>
      <c r="G102" s="713"/>
      <c r="H102" s="713"/>
      <c r="I102" s="713"/>
      <c r="J102" s="713"/>
      <c r="K102" s="713"/>
      <c r="L102" s="713"/>
      <c r="M102" s="713"/>
      <c r="N102" s="713"/>
      <c r="O102" s="713"/>
      <c r="P102" s="713"/>
      <c r="Q102" s="713"/>
      <c r="R102" s="713"/>
      <c r="S102" s="713"/>
      <c r="T102" s="713"/>
      <c r="U102" s="713"/>
      <c r="V102" s="713"/>
      <c r="W102" s="713"/>
      <c r="X102" s="713"/>
      <c r="Y102" s="58"/>
    </row>
    <row r="103" spans="1:27" ht="13.8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3.8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3.8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3.8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3.8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3.8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3.8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3.8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8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REQUEST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53340</xdr:colOff>
                <xdr:row>120</xdr:row>
                <xdr:rowOff>99060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ColWidth="9.125" defaultRowHeight="14.4"/>
  <cols>
    <col min="1" max="1" width="38.375" style="348" customWidth="1"/>
    <col min="2" max="16384" width="9.125" style="348"/>
  </cols>
  <sheetData>
    <row r="1" spans="1:5">
      <c r="A1" s="349" t="s">
        <v>414</v>
      </c>
      <c r="B1" s="349" t="s">
        <v>415</v>
      </c>
      <c r="C1" s="349"/>
      <c r="D1" s="349"/>
      <c r="E1" s="349"/>
    </row>
    <row r="2" spans="1:5">
      <c r="A2" s="349"/>
      <c r="B2" s="349"/>
      <c r="C2" s="349"/>
      <c r="D2" s="349"/>
      <c r="E2" s="349"/>
    </row>
    <row r="3" spans="1:5">
      <c r="A3" s="349"/>
      <c r="B3" s="349"/>
      <c r="C3" s="349"/>
      <c r="D3" s="349"/>
      <c r="E3" s="349"/>
    </row>
    <row r="4" spans="1:5">
      <c r="A4" s="349"/>
      <c r="B4" s="349"/>
      <c r="C4" s="349"/>
      <c r="D4" s="349"/>
      <c r="E4" s="349"/>
    </row>
    <row r="5" spans="1:5">
      <c r="A5" s="349"/>
      <c r="B5" s="349"/>
      <c r="C5" s="349"/>
      <c r="D5" s="349"/>
      <c r="E5" s="349"/>
    </row>
    <row r="6" spans="1:5">
      <c r="A6" s="349"/>
      <c r="B6" s="349"/>
      <c r="C6" s="349"/>
      <c r="D6" s="349"/>
      <c r="E6" s="349"/>
    </row>
    <row r="7" spans="1:5">
      <c r="A7" s="349"/>
      <c r="B7" s="349"/>
      <c r="C7" s="349"/>
      <c r="D7" s="349"/>
      <c r="E7" s="349"/>
    </row>
    <row r="8" spans="1:5">
      <c r="A8" s="349"/>
      <c r="B8" s="349"/>
      <c r="C8" s="349"/>
      <c r="D8" s="349"/>
      <c r="E8" s="349"/>
    </row>
  </sheetData>
  <sheetProtection formatColumns="0" formatRow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ColWidth="9.125" defaultRowHeight="11.4"/>
  <cols>
    <col min="1" max="1" width="9.125" style="674"/>
    <col min="2" max="2" width="65.25" style="674" customWidth="1"/>
    <col min="3" max="3" width="41" style="674" customWidth="1"/>
    <col min="4" max="16384" width="9.125" style="674"/>
  </cols>
  <sheetData>
    <row r="1" spans="1:2">
      <c r="A1" s="674" t="s">
        <v>677</v>
      </c>
      <c r="B1" s="674" t="s">
        <v>678</v>
      </c>
    </row>
    <row r="2" spans="1:2">
      <c r="A2" s="674">
        <v>4213771</v>
      </c>
      <c r="B2" s="674" t="s">
        <v>638</v>
      </c>
    </row>
    <row r="3" spans="1:2">
      <c r="A3" s="674">
        <v>4213772</v>
      </c>
      <c r="B3" s="674" t="s">
        <v>640</v>
      </c>
    </row>
    <row r="4" spans="1:2">
      <c r="A4" s="674">
        <v>4213773</v>
      </c>
      <c r="B4" s="674" t="s">
        <v>637</v>
      </c>
    </row>
    <row r="5" spans="1:2">
      <c r="A5" s="674">
        <v>4213774</v>
      </c>
      <c r="B5" s="674" t="s">
        <v>636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ColWidth="9.125" defaultRowHeight="11.4"/>
  <cols>
    <col min="1" max="1" width="9.125" style="674"/>
    <col min="2" max="2" width="65.25" style="674" customWidth="1"/>
    <col min="3" max="3" width="41" style="674" customWidth="1"/>
    <col min="4" max="16384" width="9.125" style="674"/>
  </cols>
  <sheetData>
    <row r="1" spans="1:2">
      <c r="A1" s="674" t="s">
        <v>677</v>
      </c>
      <c r="B1" s="674" t="s">
        <v>679</v>
      </c>
    </row>
    <row r="2" spans="1:2">
      <c r="A2" s="674">
        <v>4189714</v>
      </c>
      <c r="B2" s="674" t="s">
        <v>680</v>
      </c>
    </row>
    <row r="3" spans="1:2">
      <c r="A3" s="674">
        <v>4189713</v>
      </c>
      <c r="B3" s="674" t="s">
        <v>681</v>
      </c>
    </row>
    <row r="4" spans="1:2">
      <c r="A4" s="674">
        <v>4189712</v>
      </c>
      <c r="B4" s="674" t="s">
        <v>682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ColWidth="9.125" defaultRowHeight="13.2"/>
  <cols>
    <col min="1" max="16384" width="9.125" style="240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83"/>
  <sheetViews>
    <sheetView showGridLines="0" zoomScaleNormal="100" workbookViewId="0"/>
  </sheetViews>
  <sheetFormatPr defaultColWidth="9.125" defaultRowHeight="11.4"/>
  <cols>
    <col min="1" max="1" width="36.25" style="2" customWidth="1"/>
    <col min="2" max="2" width="21.125" style="2" customWidth="1"/>
    <col min="3" max="16384" width="9.125" style="1"/>
  </cols>
  <sheetData>
    <row r="1" spans="1:2">
      <c r="A1" s="3" t="s">
        <v>60</v>
      </c>
      <c r="B1" s="3" t="s">
        <v>61</v>
      </c>
    </row>
    <row r="2" spans="1:2">
      <c r="A2" t="s">
        <v>435</v>
      </c>
      <c r="B2" t="s">
        <v>631</v>
      </c>
    </row>
    <row r="3" spans="1:2">
      <c r="A3" t="s">
        <v>436</v>
      </c>
      <c r="B3" t="s">
        <v>65</v>
      </c>
    </row>
    <row r="4" spans="1:2">
      <c r="A4" t="s">
        <v>437</v>
      </c>
      <c r="B4" t="s">
        <v>584</v>
      </c>
    </row>
    <row r="5" spans="1:2">
      <c r="A5" t="s">
        <v>439</v>
      </c>
      <c r="B5" t="s">
        <v>494</v>
      </c>
    </row>
    <row r="6" spans="1:2">
      <c r="A6" t="s">
        <v>438</v>
      </c>
      <c r="B6" t="s">
        <v>448</v>
      </c>
    </row>
    <row r="7" spans="1:2">
      <c r="A7" t="s">
        <v>593</v>
      </c>
      <c r="B7" t="s">
        <v>449</v>
      </c>
    </row>
    <row r="8" spans="1:2">
      <c r="A8" t="s">
        <v>628</v>
      </c>
      <c r="B8" t="s">
        <v>450</v>
      </c>
    </row>
    <row r="9" spans="1:2">
      <c r="A9" t="s">
        <v>629</v>
      </c>
      <c r="B9" t="s">
        <v>495</v>
      </c>
    </row>
    <row r="10" spans="1:2">
      <c r="A10" t="s">
        <v>514</v>
      </c>
      <c r="B10" t="s">
        <v>451</v>
      </c>
    </row>
    <row r="11" spans="1:2">
      <c r="A11" t="s">
        <v>440</v>
      </c>
      <c r="B11" t="s">
        <v>452</v>
      </c>
    </row>
    <row r="12" spans="1:2">
      <c r="A12" t="s">
        <v>515</v>
      </c>
      <c r="B12" t="s">
        <v>453</v>
      </c>
    </row>
    <row r="13" spans="1:2">
      <c r="A13" t="s">
        <v>441</v>
      </c>
      <c r="B13" t="s">
        <v>332</v>
      </c>
    </row>
    <row r="14" spans="1:2">
      <c r="A14" t="s">
        <v>516</v>
      </c>
      <c r="B14" t="s">
        <v>64</v>
      </c>
    </row>
    <row r="15" spans="1:2">
      <c r="A15" t="s">
        <v>442</v>
      </c>
      <c r="B15" t="s">
        <v>402</v>
      </c>
    </row>
    <row r="16" spans="1:2">
      <c r="A16" t="s">
        <v>517</v>
      </c>
      <c r="B16" t="s">
        <v>462</v>
      </c>
    </row>
    <row r="17" spans="1:2">
      <c r="A17" t="s">
        <v>443</v>
      </c>
      <c r="B17" t="s">
        <v>253</v>
      </c>
    </row>
    <row r="18" spans="1:2">
      <c r="A18" t="s">
        <v>444</v>
      </c>
      <c r="B18" t="s">
        <v>77</v>
      </c>
    </row>
    <row r="19" spans="1:2">
      <c r="A19" t="s">
        <v>445</v>
      </c>
      <c r="B19" t="s">
        <v>66</v>
      </c>
    </row>
    <row r="20" spans="1:2">
      <c r="A20" t="s">
        <v>446</v>
      </c>
      <c r="B20" t="s">
        <v>78</v>
      </c>
    </row>
    <row r="21" spans="1:2">
      <c r="A21" t="s">
        <v>447</v>
      </c>
      <c r="B21" t="s">
        <v>454</v>
      </c>
    </row>
    <row r="22" spans="1:2">
      <c r="A22"/>
      <c r="B22" t="s">
        <v>76</v>
      </c>
    </row>
    <row r="23" spans="1:2">
      <c r="A23"/>
      <c r="B23" t="s">
        <v>67</v>
      </c>
    </row>
    <row r="24" spans="1:2">
      <c r="A24"/>
      <c r="B24" t="s">
        <v>400</v>
      </c>
    </row>
    <row r="25" spans="1:2">
      <c r="A25"/>
      <c r="B25" t="s">
        <v>79</v>
      </c>
    </row>
    <row r="26" spans="1:2">
      <c r="A26"/>
      <c r="B26" t="s">
        <v>16</v>
      </c>
    </row>
    <row r="27" spans="1:2">
      <c r="A27"/>
      <c r="B27" t="s">
        <v>85</v>
      </c>
    </row>
    <row r="28" spans="1:2">
      <c r="A28"/>
      <c r="B28" t="s">
        <v>17</v>
      </c>
    </row>
    <row r="29" spans="1:2">
      <c r="A29"/>
      <c r="B29" t="s">
        <v>585</v>
      </c>
    </row>
    <row r="30" spans="1:2">
      <c r="A30"/>
      <c r="B30" t="s">
        <v>455</v>
      </c>
    </row>
    <row r="31" spans="1:2">
      <c r="A31"/>
      <c r="B31" t="s">
        <v>62</v>
      </c>
    </row>
    <row r="32" spans="1:2">
      <c r="A32"/>
      <c r="B32" t="s">
        <v>401</v>
      </c>
    </row>
    <row r="33" spans="1:2">
      <c r="A33"/>
      <c r="B33" t="s">
        <v>183</v>
      </c>
    </row>
    <row r="34" spans="1:2">
      <c r="A34"/>
      <c r="B34" t="s">
        <v>518</v>
      </c>
    </row>
    <row r="35" spans="1:2">
      <c r="A35"/>
      <c r="B35" t="s">
        <v>496</v>
      </c>
    </row>
    <row r="36" spans="1:2">
      <c r="A36"/>
      <c r="B36" t="s">
        <v>333</v>
      </c>
    </row>
    <row r="37" spans="1:2">
      <c r="A37"/>
      <c r="B37" t="s">
        <v>630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4"/>
  <cols>
    <col min="1" max="1" width="49.1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25" defaultRowHeight="11.4"/>
  <cols>
    <col min="1" max="1" width="9.125" style="15"/>
    <col min="2" max="16384" width="9.125" style="16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7"/>
  <sheetViews>
    <sheetView showGridLines="0" zoomScaleNormal="100" workbookViewId="0"/>
  </sheetViews>
  <sheetFormatPr defaultColWidth="9.125" defaultRowHeight="11.4"/>
  <cols>
    <col min="1" max="1" width="30.75" style="11" customWidth="1"/>
    <col min="2" max="2" width="80.75" style="11" customWidth="1"/>
    <col min="3" max="3" width="30.75" style="11" customWidth="1"/>
    <col min="4" max="16384" width="9.125" style="10"/>
  </cols>
  <sheetData>
    <row r="1" spans="1:4" ht="24" customHeight="1">
      <c r="A1" s="118" t="s">
        <v>73</v>
      </c>
      <c r="B1" s="118" t="s">
        <v>74</v>
      </c>
      <c r="C1" s="118" t="s">
        <v>75</v>
      </c>
      <c r="D1" s="9"/>
    </row>
    <row r="2" spans="1:4">
      <c r="A2" s="689">
        <v>43591.616736111115</v>
      </c>
      <c r="B2" s="11" t="s">
        <v>695</v>
      </c>
      <c r="C2" s="11" t="s">
        <v>464</v>
      </c>
    </row>
    <row r="3" spans="1:4">
      <c r="A3" s="689">
        <v>43591.616770833331</v>
      </c>
      <c r="B3" s="11" t="s">
        <v>696</v>
      </c>
      <c r="C3" s="11" t="s">
        <v>464</v>
      </c>
    </row>
    <row r="4" spans="1:4">
      <c r="A4" s="689">
        <v>43591.616909722223</v>
      </c>
      <c r="B4" s="11" t="s">
        <v>695</v>
      </c>
      <c r="C4" s="11" t="s">
        <v>464</v>
      </c>
    </row>
    <row r="5" spans="1:4">
      <c r="A5" s="689">
        <v>43591.6169212963</v>
      </c>
      <c r="B5" s="11" t="s">
        <v>696</v>
      </c>
      <c r="C5" s="11" t="s">
        <v>464</v>
      </c>
    </row>
    <row r="6" spans="1:4">
      <c r="A6" s="689">
        <v>43591.619479166664</v>
      </c>
      <c r="B6" s="11" t="s">
        <v>695</v>
      </c>
      <c r="C6" s="11" t="s">
        <v>464</v>
      </c>
    </row>
    <row r="7" spans="1:4">
      <c r="A7" s="689">
        <v>43591.619502314818</v>
      </c>
      <c r="B7" s="11" t="s">
        <v>696</v>
      </c>
      <c r="C7" s="11" t="s">
        <v>464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25" defaultRowHeight="11.4"/>
  <cols>
    <col min="1" max="26" width="9.125" style="7"/>
    <col min="27" max="36" width="9.125" style="8"/>
    <col min="37" max="16384" width="9.125" style="7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171"/>
  <sheetViews>
    <sheetView showGridLines="0" zoomScaleNormal="100" workbookViewId="0"/>
  </sheetViews>
  <sheetFormatPr defaultColWidth="9.125" defaultRowHeight="11.4"/>
  <cols>
    <col min="1" max="2" width="9.125" style="4"/>
    <col min="3" max="3" width="20.75" style="4" customWidth="1"/>
    <col min="4" max="4" width="25.125" style="4" customWidth="1"/>
    <col min="5" max="16384" width="9.125" style="4"/>
  </cols>
  <sheetData>
    <row r="1" spans="1:10">
      <c r="A1" s="4" t="s">
        <v>2422</v>
      </c>
      <c r="B1" s="4" t="s">
        <v>2429</v>
      </c>
      <c r="C1" s="4" t="s">
        <v>2430</v>
      </c>
      <c r="D1" s="4" t="s">
        <v>2431</v>
      </c>
      <c r="E1" s="4" t="s">
        <v>2432</v>
      </c>
      <c r="F1" s="4" t="s">
        <v>2433</v>
      </c>
      <c r="G1" s="4" t="s">
        <v>2434</v>
      </c>
      <c r="H1" s="4" t="s">
        <v>2435</v>
      </c>
      <c r="I1" s="4" t="s">
        <v>2436</v>
      </c>
    </row>
    <row r="2" spans="1:10">
      <c r="A2" s="4">
        <v>1</v>
      </c>
      <c r="B2" s="4" t="s">
        <v>2437</v>
      </c>
      <c r="C2" s="4" t="s">
        <v>140</v>
      </c>
      <c r="D2" s="4" t="s">
        <v>2438</v>
      </c>
      <c r="E2" s="4" t="s">
        <v>2439</v>
      </c>
      <c r="F2" s="4" t="s">
        <v>2440</v>
      </c>
      <c r="G2" s="4" t="s">
        <v>2441</v>
      </c>
      <c r="H2" s="4" t="s">
        <v>2442</v>
      </c>
      <c r="J2" s="4" t="s">
        <v>3079</v>
      </c>
    </row>
    <row r="3" spans="1:10">
      <c r="A3" s="4">
        <v>2</v>
      </c>
      <c r="B3" s="4" t="s">
        <v>2437</v>
      </c>
      <c r="C3" s="4" t="s">
        <v>140</v>
      </c>
      <c r="D3" s="4" t="s">
        <v>2443</v>
      </c>
      <c r="E3" s="4" t="s">
        <v>2444</v>
      </c>
      <c r="F3" s="4" t="s">
        <v>2445</v>
      </c>
      <c r="G3" s="4" t="s">
        <v>2446</v>
      </c>
      <c r="H3" s="4" t="s">
        <v>2447</v>
      </c>
      <c r="J3" s="4" t="s">
        <v>3079</v>
      </c>
    </row>
    <row r="4" spans="1:10">
      <c r="A4" s="4">
        <v>3</v>
      </c>
      <c r="B4" s="4" t="s">
        <v>2437</v>
      </c>
      <c r="C4" s="4" t="s">
        <v>140</v>
      </c>
      <c r="D4" s="4" t="s">
        <v>2448</v>
      </c>
      <c r="E4" s="4" t="s">
        <v>2449</v>
      </c>
      <c r="F4" s="4" t="s">
        <v>2450</v>
      </c>
      <c r="G4" s="4" t="s">
        <v>2451</v>
      </c>
      <c r="J4" s="4" t="s">
        <v>3079</v>
      </c>
    </row>
    <row r="5" spans="1:10">
      <c r="A5" s="4">
        <v>4</v>
      </c>
      <c r="B5" s="4" t="s">
        <v>2437</v>
      </c>
      <c r="C5" s="4" t="s">
        <v>140</v>
      </c>
      <c r="D5" s="4" t="s">
        <v>2452</v>
      </c>
      <c r="E5" s="4" t="s">
        <v>2453</v>
      </c>
      <c r="F5" s="4" t="s">
        <v>2454</v>
      </c>
      <c r="G5" s="4" t="s">
        <v>2455</v>
      </c>
      <c r="J5" s="4" t="s">
        <v>3079</v>
      </c>
    </row>
    <row r="6" spans="1:10">
      <c r="A6" s="4">
        <v>5</v>
      </c>
      <c r="B6" s="4" t="s">
        <v>2437</v>
      </c>
      <c r="C6" s="4" t="s">
        <v>140</v>
      </c>
      <c r="D6" s="4" t="s">
        <v>2456</v>
      </c>
      <c r="E6" s="4" t="s">
        <v>2457</v>
      </c>
      <c r="F6" s="4" t="s">
        <v>2458</v>
      </c>
      <c r="G6" s="4" t="s">
        <v>2459</v>
      </c>
      <c r="J6" s="4" t="s">
        <v>3079</v>
      </c>
    </row>
    <row r="7" spans="1:10">
      <c r="A7" s="4">
        <v>6</v>
      </c>
      <c r="B7" s="4" t="s">
        <v>2437</v>
      </c>
      <c r="C7" s="4" t="s">
        <v>140</v>
      </c>
      <c r="D7" s="4" t="s">
        <v>2460</v>
      </c>
      <c r="E7" s="4" t="s">
        <v>2457</v>
      </c>
      <c r="F7" s="4" t="s">
        <v>2458</v>
      </c>
      <c r="G7" s="4" t="s">
        <v>2461</v>
      </c>
      <c r="J7" s="4" t="s">
        <v>3079</v>
      </c>
    </row>
    <row r="8" spans="1:10">
      <c r="A8" s="4">
        <v>7</v>
      </c>
      <c r="B8" s="4" t="s">
        <v>2437</v>
      </c>
      <c r="C8" s="4" t="s">
        <v>140</v>
      </c>
      <c r="D8" s="4" t="s">
        <v>2462</v>
      </c>
      <c r="E8" s="4" t="s">
        <v>2463</v>
      </c>
      <c r="F8" s="4" t="s">
        <v>2464</v>
      </c>
      <c r="G8" s="4" t="s">
        <v>2465</v>
      </c>
      <c r="H8" s="4" t="s">
        <v>2466</v>
      </c>
      <c r="J8" s="4" t="s">
        <v>3079</v>
      </c>
    </row>
    <row r="9" spans="1:10">
      <c r="A9" s="4">
        <v>8</v>
      </c>
      <c r="B9" s="4" t="s">
        <v>2437</v>
      </c>
      <c r="C9" s="4" t="s">
        <v>140</v>
      </c>
      <c r="D9" s="4" t="s">
        <v>2467</v>
      </c>
      <c r="E9" s="4" t="s">
        <v>2468</v>
      </c>
      <c r="F9" s="4" t="s">
        <v>2469</v>
      </c>
      <c r="G9" s="4" t="s">
        <v>2470</v>
      </c>
      <c r="J9" s="4" t="s">
        <v>3079</v>
      </c>
    </row>
    <row r="10" spans="1:10">
      <c r="A10" s="4">
        <v>9</v>
      </c>
      <c r="B10" s="4" t="s">
        <v>2437</v>
      </c>
      <c r="C10" s="4" t="s">
        <v>140</v>
      </c>
      <c r="D10" s="4" t="s">
        <v>2471</v>
      </c>
      <c r="E10" s="4" t="s">
        <v>2472</v>
      </c>
      <c r="F10" s="4" t="s">
        <v>2473</v>
      </c>
      <c r="G10" s="4" t="s">
        <v>2474</v>
      </c>
      <c r="H10" s="4" t="s">
        <v>2475</v>
      </c>
      <c r="J10" s="4" t="s">
        <v>3079</v>
      </c>
    </row>
    <row r="11" spans="1:10">
      <c r="A11" s="4">
        <v>10</v>
      </c>
      <c r="B11" s="4" t="s">
        <v>2437</v>
      </c>
      <c r="C11" s="4" t="s">
        <v>140</v>
      </c>
      <c r="D11" s="4" t="s">
        <v>2476</v>
      </c>
      <c r="E11" s="4" t="s">
        <v>2477</v>
      </c>
      <c r="F11" s="4" t="s">
        <v>2478</v>
      </c>
      <c r="G11" s="4" t="s">
        <v>2479</v>
      </c>
      <c r="H11" s="4" t="s">
        <v>2480</v>
      </c>
      <c r="J11" s="4" t="s">
        <v>3079</v>
      </c>
    </row>
    <row r="12" spans="1:10">
      <c r="A12" s="4">
        <v>11</v>
      </c>
      <c r="B12" s="4" t="s">
        <v>2437</v>
      </c>
      <c r="C12" s="4" t="s">
        <v>140</v>
      </c>
      <c r="D12" s="4" t="s">
        <v>2481</v>
      </c>
      <c r="E12" s="4" t="s">
        <v>2482</v>
      </c>
      <c r="F12" s="4" t="s">
        <v>2483</v>
      </c>
      <c r="G12" s="4" t="s">
        <v>2474</v>
      </c>
      <c r="J12" s="4" t="s">
        <v>3079</v>
      </c>
    </row>
    <row r="13" spans="1:10">
      <c r="A13" s="4">
        <v>12</v>
      </c>
      <c r="B13" s="4" t="s">
        <v>2437</v>
      </c>
      <c r="C13" s="4" t="s">
        <v>140</v>
      </c>
      <c r="D13" s="4" t="s">
        <v>2484</v>
      </c>
      <c r="E13" s="4" t="s">
        <v>2485</v>
      </c>
      <c r="F13" s="4" t="s">
        <v>2486</v>
      </c>
      <c r="G13" s="4" t="s">
        <v>2487</v>
      </c>
      <c r="J13" s="4" t="s">
        <v>3079</v>
      </c>
    </row>
    <row r="14" spans="1:10">
      <c r="A14" s="4">
        <v>13</v>
      </c>
      <c r="B14" s="4" t="s">
        <v>2437</v>
      </c>
      <c r="C14" s="4" t="s">
        <v>140</v>
      </c>
      <c r="D14" s="4" t="s">
        <v>2488</v>
      </c>
      <c r="E14" s="4" t="s">
        <v>2489</v>
      </c>
      <c r="F14" s="4" t="s">
        <v>2490</v>
      </c>
      <c r="G14" s="4" t="s">
        <v>2491</v>
      </c>
      <c r="H14" s="4" t="s">
        <v>2492</v>
      </c>
      <c r="J14" s="4" t="s">
        <v>3079</v>
      </c>
    </row>
    <row r="15" spans="1:10">
      <c r="A15" s="4">
        <v>14</v>
      </c>
      <c r="B15" s="4" t="s">
        <v>2437</v>
      </c>
      <c r="C15" s="4" t="s">
        <v>140</v>
      </c>
      <c r="D15" s="4" t="s">
        <v>2493</v>
      </c>
      <c r="E15" s="4" t="s">
        <v>2494</v>
      </c>
      <c r="F15" s="4" t="s">
        <v>2495</v>
      </c>
      <c r="G15" s="4" t="s">
        <v>2496</v>
      </c>
      <c r="H15" s="4" t="s">
        <v>2497</v>
      </c>
      <c r="J15" s="4" t="s">
        <v>3079</v>
      </c>
    </row>
    <row r="16" spans="1:10">
      <c r="A16" s="4">
        <v>15</v>
      </c>
      <c r="B16" s="4" t="s">
        <v>2437</v>
      </c>
      <c r="C16" s="4" t="s">
        <v>140</v>
      </c>
      <c r="D16" s="4" t="s">
        <v>2498</v>
      </c>
      <c r="E16" s="4" t="s">
        <v>2499</v>
      </c>
      <c r="F16" s="4" t="s">
        <v>2500</v>
      </c>
      <c r="G16" s="4" t="s">
        <v>2491</v>
      </c>
      <c r="H16" s="4" t="s">
        <v>2501</v>
      </c>
      <c r="J16" s="4" t="s">
        <v>3079</v>
      </c>
    </row>
    <row r="17" spans="1:10">
      <c r="A17" s="4">
        <v>16</v>
      </c>
      <c r="B17" s="4" t="s">
        <v>2437</v>
      </c>
      <c r="C17" s="4" t="s">
        <v>140</v>
      </c>
      <c r="D17" s="4" t="s">
        <v>2502</v>
      </c>
      <c r="E17" s="4" t="s">
        <v>2503</v>
      </c>
      <c r="F17" s="4" t="s">
        <v>2504</v>
      </c>
      <c r="G17" s="4" t="s">
        <v>2505</v>
      </c>
      <c r="J17" s="4" t="s">
        <v>3079</v>
      </c>
    </row>
    <row r="18" spans="1:10">
      <c r="A18" s="4">
        <v>17</v>
      </c>
      <c r="B18" s="4" t="s">
        <v>2437</v>
      </c>
      <c r="C18" s="4" t="s">
        <v>140</v>
      </c>
      <c r="D18" s="4" t="s">
        <v>2506</v>
      </c>
      <c r="E18" s="4" t="s">
        <v>2507</v>
      </c>
      <c r="F18" s="4" t="s">
        <v>2508</v>
      </c>
      <c r="G18" s="4" t="s">
        <v>2446</v>
      </c>
      <c r="J18" s="4" t="s">
        <v>3079</v>
      </c>
    </row>
    <row r="19" spans="1:10">
      <c r="A19" s="4">
        <v>18</v>
      </c>
      <c r="B19" s="4" t="s">
        <v>2437</v>
      </c>
      <c r="C19" s="4" t="s">
        <v>140</v>
      </c>
      <c r="D19" s="4" t="s">
        <v>2509</v>
      </c>
      <c r="E19" s="4" t="s">
        <v>2510</v>
      </c>
      <c r="F19" s="4" t="s">
        <v>2511</v>
      </c>
      <c r="G19" s="4" t="s">
        <v>2512</v>
      </c>
      <c r="H19" s="4" t="s">
        <v>2513</v>
      </c>
      <c r="J19" s="4" t="s">
        <v>3079</v>
      </c>
    </row>
    <row r="20" spans="1:10">
      <c r="A20" s="4">
        <v>19</v>
      </c>
      <c r="B20" s="4" t="s">
        <v>2437</v>
      </c>
      <c r="C20" s="4" t="s">
        <v>140</v>
      </c>
      <c r="D20" s="4" t="s">
        <v>2514</v>
      </c>
      <c r="E20" s="4" t="s">
        <v>2515</v>
      </c>
      <c r="F20" s="4" t="s">
        <v>2516</v>
      </c>
      <c r="G20" s="4" t="s">
        <v>2517</v>
      </c>
      <c r="J20" s="4" t="s">
        <v>3079</v>
      </c>
    </row>
    <row r="21" spans="1:10">
      <c r="A21" s="4">
        <v>20</v>
      </c>
      <c r="B21" s="4" t="s">
        <v>2437</v>
      </c>
      <c r="C21" s="4" t="s">
        <v>140</v>
      </c>
      <c r="D21" s="4" t="s">
        <v>2518</v>
      </c>
      <c r="E21" s="4" t="s">
        <v>2519</v>
      </c>
      <c r="F21" s="4" t="s">
        <v>2520</v>
      </c>
      <c r="G21" s="4" t="s">
        <v>2474</v>
      </c>
      <c r="J21" s="4" t="s">
        <v>3079</v>
      </c>
    </row>
    <row r="22" spans="1:10">
      <c r="A22" s="4">
        <v>21</v>
      </c>
      <c r="B22" s="4" t="s">
        <v>2437</v>
      </c>
      <c r="C22" s="4" t="s">
        <v>140</v>
      </c>
      <c r="D22" s="4" t="s">
        <v>2521</v>
      </c>
      <c r="E22" s="4" t="s">
        <v>2522</v>
      </c>
      <c r="F22" s="4" t="s">
        <v>2523</v>
      </c>
      <c r="G22" s="4" t="s">
        <v>2524</v>
      </c>
      <c r="J22" s="4" t="s">
        <v>3079</v>
      </c>
    </row>
    <row r="23" spans="1:10">
      <c r="A23" s="4">
        <v>22</v>
      </c>
      <c r="B23" s="4" t="s">
        <v>2437</v>
      </c>
      <c r="C23" s="4" t="s">
        <v>140</v>
      </c>
      <c r="D23" s="4" t="s">
        <v>2525</v>
      </c>
      <c r="E23" s="4" t="s">
        <v>2526</v>
      </c>
      <c r="F23" s="4" t="s">
        <v>2527</v>
      </c>
      <c r="G23" s="4" t="s">
        <v>2528</v>
      </c>
      <c r="H23" s="4" t="s">
        <v>2529</v>
      </c>
      <c r="J23" s="4" t="s">
        <v>3079</v>
      </c>
    </row>
    <row r="24" spans="1:10">
      <c r="A24" s="4">
        <v>23</v>
      </c>
      <c r="B24" s="4" t="s">
        <v>2437</v>
      </c>
      <c r="C24" s="4" t="s">
        <v>140</v>
      </c>
      <c r="D24" s="4" t="s">
        <v>2530</v>
      </c>
      <c r="E24" s="4" t="s">
        <v>2531</v>
      </c>
      <c r="F24" s="4" t="s">
        <v>2532</v>
      </c>
      <c r="G24" s="4" t="s">
        <v>2528</v>
      </c>
      <c r="H24" s="4" t="s">
        <v>2533</v>
      </c>
      <c r="J24" s="4" t="s">
        <v>3079</v>
      </c>
    </row>
    <row r="25" spans="1:10">
      <c r="A25" s="4">
        <v>24</v>
      </c>
      <c r="B25" s="4" t="s">
        <v>2437</v>
      </c>
      <c r="C25" s="4" t="s">
        <v>140</v>
      </c>
      <c r="D25" s="4" t="s">
        <v>2534</v>
      </c>
      <c r="E25" s="4" t="s">
        <v>2535</v>
      </c>
      <c r="F25" s="4" t="s">
        <v>2536</v>
      </c>
      <c r="G25" s="4" t="s">
        <v>2537</v>
      </c>
      <c r="H25" s="4" t="s">
        <v>2492</v>
      </c>
      <c r="J25" s="4" t="s">
        <v>3079</v>
      </c>
    </row>
    <row r="26" spans="1:10">
      <c r="A26" s="4">
        <v>25</v>
      </c>
      <c r="B26" s="4" t="s">
        <v>2437</v>
      </c>
      <c r="C26" s="4" t="s">
        <v>140</v>
      </c>
      <c r="D26" s="4" t="s">
        <v>2538</v>
      </c>
      <c r="E26" s="4" t="s">
        <v>2539</v>
      </c>
      <c r="F26" s="4" t="s">
        <v>2540</v>
      </c>
      <c r="G26" s="4" t="s">
        <v>2541</v>
      </c>
      <c r="J26" s="4" t="s">
        <v>3079</v>
      </c>
    </row>
    <row r="27" spans="1:10">
      <c r="A27" s="4">
        <v>26</v>
      </c>
      <c r="B27" s="4" t="s">
        <v>2437</v>
      </c>
      <c r="C27" s="4" t="s">
        <v>140</v>
      </c>
      <c r="D27" s="4" t="s">
        <v>2542</v>
      </c>
      <c r="E27" s="4" t="s">
        <v>2543</v>
      </c>
      <c r="F27" s="4" t="s">
        <v>2544</v>
      </c>
      <c r="G27" s="4" t="s">
        <v>2545</v>
      </c>
      <c r="J27" s="4" t="s">
        <v>3079</v>
      </c>
    </row>
    <row r="28" spans="1:10">
      <c r="A28" s="4">
        <v>27</v>
      </c>
      <c r="B28" s="4" t="s">
        <v>2437</v>
      </c>
      <c r="C28" s="4" t="s">
        <v>140</v>
      </c>
      <c r="D28" s="4" t="s">
        <v>2546</v>
      </c>
      <c r="E28" s="4" t="s">
        <v>2547</v>
      </c>
      <c r="F28" s="4" t="s">
        <v>2548</v>
      </c>
      <c r="G28" s="4" t="s">
        <v>2496</v>
      </c>
      <c r="J28" s="4" t="s">
        <v>3079</v>
      </c>
    </row>
    <row r="29" spans="1:10">
      <c r="A29" s="4">
        <v>28</v>
      </c>
      <c r="B29" s="4" t="s">
        <v>2437</v>
      </c>
      <c r="C29" s="4" t="s">
        <v>140</v>
      </c>
      <c r="D29" s="4" t="s">
        <v>2549</v>
      </c>
      <c r="E29" s="4" t="s">
        <v>2550</v>
      </c>
      <c r="F29" s="4" t="s">
        <v>2551</v>
      </c>
      <c r="G29" s="4" t="s">
        <v>2496</v>
      </c>
      <c r="H29" s="4" t="s">
        <v>2552</v>
      </c>
      <c r="J29" s="4" t="s">
        <v>3079</v>
      </c>
    </row>
    <row r="30" spans="1:10">
      <c r="A30" s="4">
        <v>29</v>
      </c>
      <c r="B30" s="4" t="s">
        <v>2437</v>
      </c>
      <c r="C30" s="4" t="s">
        <v>140</v>
      </c>
      <c r="D30" s="4" t="s">
        <v>2553</v>
      </c>
      <c r="E30" s="4" t="s">
        <v>2554</v>
      </c>
      <c r="F30" s="4" t="s">
        <v>2555</v>
      </c>
      <c r="G30" s="4" t="s">
        <v>2556</v>
      </c>
      <c r="H30" s="4" t="s">
        <v>2557</v>
      </c>
      <c r="J30" s="4" t="s">
        <v>3079</v>
      </c>
    </row>
    <row r="31" spans="1:10">
      <c r="A31" s="4">
        <v>30</v>
      </c>
      <c r="B31" s="4" t="s">
        <v>2437</v>
      </c>
      <c r="C31" s="4" t="s">
        <v>140</v>
      </c>
      <c r="D31" s="4" t="s">
        <v>2558</v>
      </c>
      <c r="E31" s="4" t="s">
        <v>2559</v>
      </c>
      <c r="F31" s="4" t="s">
        <v>2560</v>
      </c>
      <c r="G31" s="4" t="s">
        <v>2561</v>
      </c>
      <c r="J31" s="4" t="s">
        <v>3079</v>
      </c>
    </row>
    <row r="32" spans="1:10">
      <c r="A32" s="4">
        <v>31</v>
      </c>
      <c r="B32" s="4" t="s">
        <v>2437</v>
      </c>
      <c r="C32" s="4" t="s">
        <v>140</v>
      </c>
      <c r="D32" s="4" t="s">
        <v>2562</v>
      </c>
      <c r="E32" s="4" t="s">
        <v>2563</v>
      </c>
      <c r="F32" s="4" t="s">
        <v>2564</v>
      </c>
      <c r="G32" s="4" t="s">
        <v>2505</v>
      </c>
      <c r="J32" s="4" t="s">
        <v>3079</v>
      </c>
    </row>
    <row r="33" spans="1:10">
      <c r="A33" s="4">
        <v>32</v>
      </c>
      <c r="B33" s="4" t="s">
        <v>2437</v>
      </c>
      <c r="C33" s="4" t="s">
        <v>140</v>
      </c>
      <c r="D33" s="4" t="s">
        <v>2565</v>
      </c>
      <c r="E33" s="4" t="s">
        <v>2566</v>
      </c>
      <c r="F33" s="4" t="s">
        <v>2567</v>
      </c>
      <c r="G33" s="4" t="s">
        <v>2568</v>
      </c>
      <c r="H33" s="4" t="s">
        <v>2569</v>
      </c>
      <c r="J33" s="4" t="s">
        <v>3079</v>
      </c>
    </row>
    <row r="34" spans="1:10">
      <c r="A34" s="4">
        <v>33</v>
      </c>
      <c r="B34" s="4" t="s">
        <v>2437</v>
      </c>
      <c r="C34" s="4" t="s">
        <v>140</v>
      </c>
      <c r="D34" s="4" t="s">
        <v>2570</v>
      </c>
      <c r="E34" s="4" t="s">
        <v>2571</v>
      </c>
      <c r="F34" s="4" t="s">
        <v>2572</v>
      </c>
      <c r="G34" s="4" t="s">
        <v>2573</v>
      </c>
      <c r="J34" s="4" t="s">
        <v>3079</v>
      </c>
    </row>
    <row r="35" spans="1:10">
      <c r="A35" s="4">
        <v>34</v>
      </c>
      <c r="B35" s="4" t="s">
        <v>2437</v>
      </c>
      <c r="C35" s="4" t="s">
        <v>140</v>
      </c>
      <c r="D35" s="4" t="s">
        <v>2574</v>
      </c>
      <c r="E35" s="4" t="s">
        <v>2575</v>
      </c>
      <c r="F35" s="4" t="s">
        <v>2576</v>
      </c>
      <c r="G35" s="4" t="s">
        <v>2577</v>
      </c>
      <c r="J35" s="4" t="s">
        <v>3079</v>
      </c>
    </row>
    <row r="36" spans="1:10">
      <c r="A36" s="4">
        <v>35</v>
      </c>
      <c r="B36" s="4" t="s">
        <v>2437</v>
      </c>
      <c r="C36" s="4" t="s">
        <v>140</v>
      </c>
      <c r="D36" s="4" t="s">
        <v>2578</v>
      </c>
      <c r="E36" s="4" t="s">
        <v>2579</v>
      </c>
      <c r="F36" s="4" t="s">
        <v>2580</v>
      </c>
      <c r="G36" s="4" t="s">
        <v>2581</v>
      </c>
      <c r="H36" s="4" t="s">
        <v>2582</v>
      </c>
      <c r="J36" s="4" t="s">
        <v>3079</v>
      </c>
    </row>
    <row r="37" spans="1:10">
      <c r="A37" s="4">
        <v>36</v>
      </c>
      <c r="B37" s="4" t="s">
        <v>2437</v>
      </c>
      <c r="C37" s="4" t="s">
        <v>140</v>
      </c>
      <c r="D37" s="4" t="s">
        <v>2583</v>
      </c>
      <c r="E37" s="4" t="s">
        <v>2584</v>
      </c>
      <c r="F37" s="4" t="s">
        <v>2585</v>
      </c>
      <c r="G37" s="4" t="s">
        <v>2496</v>
      </c>
      <c r="H37" s="4" t="s">
        <v>2586</v>
      </c>
      <c r="J37" s="4" t="s">
        <v>3079</v>
      </c>
    </row>
    <row r="38" spans="1:10">
      <c r="A38" s="4">
        <v>37</v>
      </c>
      <c r="B38" s="4" t="s">
        <v>2437</v>
      </c>
      <c r="C38" s="4" t="s">
        <v>140</v>
      </c>
      <c r="D38" s="4" t="s">
        <v>2587</v>
      </c>
      <c r="E38" s="4" t="s">
        <v>2588</v>
      </c>
      <c r="F38" s="4" t="s">
        <v>2589</v>
      </c>
      <c r="G38" s="4" t="s">
        <v>2505</v>
      </c>
      <c r="J38" s="4" t="s">
        <v>3079</v>
      </c>
    </row>
    <row r="39" spans="1:10">
      <c r="A39" s="4">
        <v>38</v>
      </c>
      <c r="B39" s="4" t="s">
        <v>2437</v>
      </c>
      <c r="C39" s="4" t="s">
        <v>140</v>
      </c>
      <c r="D39" s="4" t="s">
        <v>2590</v>
      </c>
      <c r="E39" s="4" t="s">
        <v>2591</v>
      </c>
      <c r="F39" s="4" t="s">
        <v>2592</v>
      </c>
      <c r="G39" s="4" t="s">
        <v>2593</v>
      </c>
      <c r="J39" s="4" t="s">
        <v>3079</v>
      </c>
    </row>
    <row r="40" spans="1:10">
      <c r="A40" s="4">
        <v>39</v>
      </c>
      <c r="B40" s="4" t="s">
        <v>2437</v>
      </c>
      <c r="C40" s="4" t="s">
        <v>140</v>
      </c>
      <c r="D40" s="4" t="s">
        <v>2594</v>
      </c>
      <c r="E40" s="4" t="s">
        <v>2595</v>
      </c>
      <c r="F40" s="4" t="s">
        <v>2596</v>
      </c>
      <c r="G40" s="4" t="s">
        <v>2505</v>
      </c>
      <c r="J40" s="4" t="s">
        <v>3079</v>
      </c>
    </row>
    <row r="41" spans="1:10">
      <c r="A41" s="4">
        <v>40</v>
      </c>
      <c r="B41" s="4" t="s">
        <v>2437</v>
      </c>
      <c r="C41" s="4" t="s">
        <v>140</v>
      </c>
      <c r="D41" s="4" t="s">
        <v>2597</v>
      </c>
      <c r="E41" s="4" t="s">
        <v>2598</v>
      </c>
      <c r="F41" s="4" t="s">
        <v>2599</v>
      </c>
      <c r="G41" s="4" t="s">
        <v>2600</v>
      </c>
      <c r="H41" s="4" t="s">
        <v>2601</v>
      </c>
      <c r="J41" s="4" t="s">
        <v>3079</v>
      </c>
    </row>
    <row r="42" spans="1:10">
      <c r="A42" s="4">
        <v>41</v>
      </c>
      <c r="B42" s="4" t="s">
        <v>2437</v>
      </c>
      <c r="C42" s="4" t="s">
        <v>140</v>
      </c>
      <c r="D42" s="4" t="s">
        <v>2602</v>
      </c>
      <c r="E42" s="4" t="s">
        <v>2603</v>
      </c>
      <c r="F42" s="4" t="s">
        <v>2604</v>
      </c>
      <c r="G42" s="4" t="s">
        <v>2600</v>
      </c>
      <c r="H42" s="4" t="s">
        <v>2605</v>
      </c>
      <c r="J42" s="4" t="s">
        <v>3079</v>
      </c>
    </row>
    <row r="43" spans="1:10">
      <c r="A43" s="4">
        <v>42</v>
      </c>
      <c r="B43" s="4" t="s">
        <v>2437</v>
      </c>
      <c r="C43" s="4" t="s">
        <v>140</v>
      </c>
      <c r="D43" s="4" t="s">
        <v>2606</v>
      </c>
      <c r="E43" s="4" t="s">
        <v>2607</v>
      </c>
      <c r="F43" s="4" t="s">
        <v>2608</v>
      </c>
      <c r="G43" s="4" t="s">
        <v>2609</v>
      </c>
      <c r="J43" s="4" t="s">
        <v>3079</v>
      </c>
    </row>
    <row r="44" spans="1:10">
      <c r="A44" s="4">
        <v>43</v>
      </c>
      <c r="B44" s="4" t="s">
        <v>2437</v>
      </c>
      <c r="C44" s="4" t="s">
        <v>140</v>
      </c>
      <c r="D44" s="4" t="s">
        <v>2610</v>
      </c>
      <c r="E44" s="4" t="s">
        <v>2611</v>
      </c>
      <c r="F44" s="4" t="s">
        <v>2612</v>
      </c>
      <c r="G44" s="4" t="s">
        <v>2613</v>
      </c>
      <c r="H44" s="4" t="s">
        <v>2614</v>
      </c>
      <c r="J44" s="4" t="s">
        <v>3079</v>
      </c>
    </row>
    <row r="45" spans="1:10">
      <c r="A45" s="4">
        <v>44</v>
      </c>
      <c r="B45" s="4" t="s">
        <v>2437</v>
      </c>
      <c r="C45" s="4" t="s">
        <v>140</v>
      </c>
      <c r="D45" s="4" t="s">
        <v>2615</v>
      </c>
      <c r="E45" s="4" t="s">
        <v>2616</v>
      </c>
      <c r="F45" s="4" t="s">
        <v>2617</v>
      </c>
      <c r="G45" s="4" t="s">
        <v>2618</v>
      </c>
      <c r="J45" s="4" t="s">
        <v>3079</v>
      </c>
    </row>
    <row r="46" spans="1:10">
      <c r="A46" s="4">
        <v>45</v>
      </c>
      <c r="B46" s="4" t="s">
        <v>2437</v>
      </c>
      <c r="C46" s="4" t="s">
        <v>140</v>
      </c>
      <c r="D46" s="4" t="s">
        <v>2619</v>
      </c>
      <c r="E46" s="4" t="s">
        <v>2620</v>
      </c>
      <c r="F46" s="4" t="s">
        <v>2621</v>
      </c>
      <c r="G46" s="4" t="s">
        <v>2622</v>
      </c>
      <c r="J46" s="4" t="s">
        <v>3079</v>
      </c>
    </row>
    <row r="47" spans="1:10">
      <c r="A47" s="4">
        <v>46</v>
      </c>
      <c r="B47" s="4" t="s">
        <v>2437</v>
      </c>
      <c r="C47" s="4" t="s">
        <v>140</v>
      </c>
      <c r="D47" s="4" t="s">
        <v>2623</v>
      </c>
      <c r="E47" s="4" t="s">
        <v>2624</v>
      </c>
      <c r="F47" s="4" t="s">
        <v>2625</v>
      </c>
      <c r="G47" s="4" t="s">
        <v>2626</v>
      </c>
      <c r="J47" s="4" t="s">
        <v>3079</v>
      </c>
    </row>
    <row r="48" spans="1:10">
      <c r="A48" s="4">
        <v>47</v>
      </c>
      <c r="B48" s="4" t="s">
        <v>2437</v>
      </c>
      <c r="C48" s="4" t="s">
        <v>140</v>
      </c>
      <c r="D48" s="4" t="s">
        <v>2627</v>
      </c>
      <c r="E48" s="4" t="s">
        <v>2628</v>
      </c>
      <c r="F48" s="4" t="s">
        <v>2629</v>
      </c>
      <c r="G48" s="4" t="s">
        <v>2524</v>
      </c>
      <c r="H48" s="4" t="s">
        <v>2630</v>
      </c>
      <c r="J48" s="4" t="s">
        <v>3079</v>
      </c>
    </row>
    <row r="49" spans="1:10">
      <c r="A49" s="4">
        <v>48</v>
      </c>
      <c r="B49" s="4" t="s">
        <v>2437</v>
      </c>
      <c r="C49" s="4" t="s">
        <v>140</v>
      </c>
      <c r="D49" s="4" t="s">
        <v>2631</v>
      </c>
      <c r="E49" s="4" t="s">
        <v>2632</v>
      </c>
      <c r="F49" s="4" t="s">
        <v>2633</v>
      </c>
      <c r="G49" s="4" t="s">
        <v>2581</v>
      </c>
      <c r="J49" s="4" t="s">
        <v>3079</v>
      </c>
    </row>
    <row r="50" spans="1:10">
      <c r="A50" s="4">
        <v>49</v>
      </c>
      <c r="B50" s="4" t="s">
        <v>2437</v>
      </c>
      <c r="C50" s="4" t="s">
        <v>140</v>
      </c>
      <c r="D50" s="4" t="s">
        <v>2634</v>
      </c>
      <c r="E50" s="4" t="s">
        <v>2635</v>
      </c>
      <c r="F50" s="4" t="s">
        <v>2636</v>
      </c>
      <c r="G50" s="4" t="s">
        <v>2637</v>
      </c>
      <c r="J50" s="4" t="s">
        <v>3079</v>
      </c>
    </row>
    <row r="51" spans="1:10">
      <c r="A51" s="4">
        <v>50</v>
      </c>
      <c r="B51" s="4" t="s">
        <v>2437</v>
      </c>
      <c r="C51" s="4" t="s">
        <v>140</v>
      </c>
      <c r="D51" s="4" t="s">
        <v>2638</v>
      </c>
      <c r="E51" s="4" t="s">
        <v>2639</v>
      </c>
      <c r="F51" s="4" t="s">
        <v>2640</v>
      </c>
      <c r="G51" s="4" t="s">
        <v>2641</v>
      </c>
      <c r="J51" s="4" t="s">
        <v>3079</v>
      </c>
    </row>
    <row r="52" spans="1:10">
      <c r="A52" s="4">
        <v>51</v>
      </c>
      <c r="B52" s="4" t="s">
        <v>2437</v>
      </c>
      <c r="C52" s="4" t="s">
        <v>140</v>
      </c>
      <c r="D52" s="4" t="s">
        <v>2642</v>
      </c>
      <c r="E52" s="4" t="s">
        <v>2643</v>
      </c>
      <c r="F52" s="4" t="s">
        <v>2644</v>
      </c>
      <c r="G52" s="4" t="s">
        <v>2645</v>
      </c>
      <c r="J52" s="4" t="s">
        <v>3079</v>
      </c>
    </row>
    <row r="53" spans="1:10">
      <c r="A53" s="4">
        <v>52</v>
      </c>
      <c r="B53" s="4" t="s">
        <v>2437</v>
      </c>
      <c r="C53" s="4" t="s">
        <v>140</v>
      </c>
      <c r="D53" s="4" t="s">
        <v>2646</v>
      </c>
      <c r="E53" s="4" t="s">
        <v>2647</v>
      </c>
      <c r="F53" s="4" t="s">
        <v>2648</v>
      </c>
      <c r="G53" s="4" t="s">
        <v>2649</v>
      </c>
      <c r="J53" s="4" t="s">
        <v>3079</v>
      </c>
    </row>
    <row r="54" spans="1:10">
      <c r="A54" s="4">
        <v>53</v>
      </c>
      <c r="B54" s="4" t="s">
        <v>2437</v>
      </c>
      <c r="C54" s="4" t="s">
        <v>140</v>
      </c>
      <c r="D54" s="4" t="s">
        <v>2650</v>
      </c>
      <c r="E54" s="4" t="s">
        <v>2651</v>
      </c>
      <c r="F54" s="4" t="s">
        <v>2652</v>
      </c>
      <c r="G54" s="4" t="s">
        <v>2653</v>
      </c>
      <c r="H54" s="4" t="s">
        <v>2654</v>
      </c>
      <c r="J54" s="4" t="s">
        <v>3079</v>
      </c>
    </row>
    <row r="55" spans="1:10">
      <c r="A55" s="4">
        <v>54</v>
      </c>
      <c r="B55" s="4" t="s">
        <v>2437</v>
      </c>
      <c r="C55" s="4" t="s">
        <v>140</v>
      </c>
      <c r="D55" s="4" t="s">
        <v>2655</v>
      </c>
      <c r="E55" s="4" t="s">
        <v>2656</v>
      </c>
      <c r="F55" s="4" t="s">
        <v>2657</v>
      </c>
      <c r="G55" s="4" t="s">
        <v>2573</v>
      </c>
      <c r="H55" s="4" t="s">
        <v>2658</v>
      </c>
      <c r="J55" s="4" t="s">
        <v>3079</v>
      </c>
    </row>
    <row r="56" spans="1:10">
      <c r="A56" s="4">
        <v>55</v>
      </c>
      <c r="B56" s="4" t="s">
        <v>2437</v>
      </c>
      <c r="C56" s="4" t="s">
        <v>140</v>
      </c>
      <c r="D56" s="4" t="s">
        <v>2659</v>
      </c>
      <c r="E56" s="4" t="s">
        <v>2660</v>
      </c>
      <c r="F56" s="4" t="s">
        <v>2661</v>
      </c>
      <c r="G56" s="4" t="s">
        <v>2545</v>
      </c>
      <c r="H56" s="4" t="s">
        <v>2662</v>
      </c>
      <c r="J56" s="4" t="s">
        <v>3079</v>
      </c>
    </row>
    <row r="57" spans="1:10">
      <c r="A57" s="4">
        <v>56</v>
      </c>
      <c r="B57" s="4" t="s">
        <v>2437</v>
      </c>
      <c r="C57" s="4" t="s">
        <v>140</v>
      </c>
      <c r="D57" s="4" t="s">
        <v>2663</v>
      </c>
      <c r="E57" s="4" t="s">
        <v>2664</v>
      </c>
      <c r="F57" s="4" t="s">
        <v>2665</v>
      </c>
      <c r="G57" s="4" t="s">
        <v>2573</v>
      </c>
      <c r="J57" s="4" t="s">
        <v>3079</v>
      </c>
    </row>
    <row r="58" spans="1:10">
      <c r="A58" s="4">
        <v>57</v>
      </c>
      <c r="B58" s="4" t="s">
        <v>2437</v>
      </c>
      <c r="C58" s="4" t="s">
        <v>140</v>
      </c>
      <c r="D58" s="4" t="s">
        <v>2666</v>
      </c>
      <c r="E58" s="4" t="s">
        <v>2667</v>
      </c>
      <c r="F58" s="4" t="s">
        <v>2668</v>
      </c>
      <c r="G58" s="4" t="s">
        <v>2669</v>
      </c>
      <c r="H58" s="4" t="s">
        <v>2670</v>
      </c>
      <c r="J58" s="4" t="s">
        <v>3079</v>
      </c>
    </row>
    <row r="59" spans="1:10">
      <c r="A59" s="4">
        <v>58</v>
      </c>
      <c r="B59" s="4" t="s">
        <v>2437</v>
      </c>
      <c r="C59" s="4" t="s">
        <v>140</v>
      </c>
      <c r="D59" s="4" t="s">
        <v>2671</v>
      </c>
      <c r="E59" s="4" t="s">
        <v>2672</v>
      </c>
      <c r="F59" s="4" t="s">
        <v>2673</v>
      </c>
      <c r="G59" s="4" t="s">
        <v>2674</v>
      </c>
      <c r="H59" s="4" t="s">
        <v>2675</v>
      </c>
      <c r="J59" s="4" t="s">
        <v>3079</v>
      </c>
    </row>
    <row r="60" spans="1:10">
      <c r="A60" s="4">
        <v>59</v>
      </c>
      <c r="B60" s="4" t="s">
        <v>2437</v>
      </c>
      <c r="C60" s="4" t="s">
        <v>140</v>
      </c>
      <c r="D60" s="4" t="s">
        <v>2676</v>
      </c>
      <c r="E60" s="4" t="s">
        <v>2677</v>
      </c>
      <c r="F60" s="4" t="s">
        <v>2678</v>
      </c>
      <c r="G60" s="4" t="s">
        <v>2618</v>
      </c>
      <c r="J60" s="4" t="s">
        <v>3079</v>
      </c>
    </row>
    <row r="61" spans="1:10">
      <c r="A61" s="4">
        <v>60</v>
      </c>
      <c r="B61" s="4" t="s">
        <v>2437</v>
      </c>
      <c r="C61" s="4" t="s">
        <v>140</v>
      </c>
      <c r="D61" s="4" t="s">
        <v>2679</v>
      </c>
      <c r="E61" s="4" t="s">
        <v>2680</v>
      </c>
      <c r="F61" s="4" t="s">
        <v>2681</v>
      </c>
      <c r="G61" s="4" t="s">
        <v>2682</v>
      </c>
      <c r="J61" s="4" t="s">
        <v>3079</v>
      </c>
    </row>
    <row r="62" spans="1:10">
      <c r="A62" s="4">
        <v>61</v>
      </c>
      <c r="B62" s="4" t="s">
        <v>2437</v>
      </c>
      <c r="C62" s="4" t="s">
        <v>140</v>
      </c>
      <c r="D62" s="4" t="s">
        <v>2683</v>
      </c>
      <c r="E62" s="4" t="s">
        <v>2684</v>
      </c>
      <c r="F62" s="4" t="s">
        <v>2685</v>
      </c>
      <c r="G62" s="4" t="s">
        <v>2686</v>
      </c>
      <c r="J62" s="4" t="s">
        <v>3079</v>
      </c>
    </row>
    <row r="63" spans="1:10">
      <c r="A63" s="4">
        <v>62</v>
      </c>
      <c r="B63" s="4" t="s">
        <v>2437</v>
      </c>
      <c r="C63" s="4" t="s">
        <v>140</v>
      </c>
      <c r="D63" s="4" t="s">
        <v>2687</v>
      </c>
      <c r="E63" s="4" t="s">
        <v>2688</v>
      </c>
      <c r="F63" s="4" t="s">
        <v>2689</v>
      </c>
      <c r="G63" s="4" t="s">
        <v>2517</v>
      </c>
      <c r="J63" s="4" t="s">
        <v>3079</v>
      </c>
    </row>
    <row r="64" spans="1:10">
      <c r="A64" s="4">
        <v>63</v>
      </c>
      <c r="B64" s="4" t="s">
        <v>2437</v>
      </c>
      <c r="C64" s="4" t="s">
        <v>140</v>
      </c>
      <c r="D64" s="4" t="s">
        <v>2690</v>
      </c>
      <c r="E64" s="4" t="s">
        <v>2691</v>
      </c>
      <c r="F64" s="4" t="s">
        <v>2692</v>
      </c>
      <c r="G64" s="4" t="s">
        <v>2693</v>
      </c>
      <c r="J64" s="4" t="s">
        <v>3079</v>
      </c>
    </row>
    <row r="65" spans="1:10">
      <c r="A65" s="4">
        <v>64</v>
      </c>
      <c r="B65" s="4" t="s">
        <v>2437</v>
      </c>
      <c r="C65" s="4" t="s">
        <v>140</v>
      </c>
      <c r="D65" s="4" t="s">
        <v>2694</v>
      </c>
      <c r="E65" s="4" t="s">
        <v>2695</v>
      </c>
      <c r="F65" s="4" t="s">
        <v>2696</v>
      </c>
      <c r="G65" s="4" t="s">
        <v>2446</v>
      </c>
      <c r="J65" s="4" t="s">
        <v>3079</v>
      </c>
    </row>
    <row r="66" spans="1:10">
      <c r="A66" s="4">
        <v>65</v>
      </c>
      <c r="B66" s="4" t="s">
        <v>2437</v>
      </c>
      <c r="C66" s="4" t="s">
        <v>140</v>
      </c>
      <c r="D66" s="4" t="s">
        <v>2697</v>
      </c>
      <c r="E66" s="4" t="s">
        <v>2698</v>
      </c>
      <c r="F66" s="4" t="s">
        <v>2699</v>
      </c>
      <c r="G66" s="4" t="s">
        <v>2700</v>
      </c>
      <c r="H66" s="4" t="s">
        <v>2701</v>
      </c>
      <c r="J66" s="4" t="s">
        <v>3079</v>
      </c>
    </row>
    <row r="67" spans="1:10">
      <c r="A67" s="4">
        <v>66</v>
      </c>
      <c r="B67" s="4" t="s">
        <v>2437</v>
      </c>
      <c r="C67" s="4" t="s">
        <v>140</v>
      </c>
      <c r="D67" s="4" t="s">
        <v>2702</v>
      </c>
      <c r="E67" s="4" t="s">
        <v>2703</v>
      </c>
      <c r="F67" s="4" t="s">
        <v>2704</v>
      </c>
      <c r="G67" s="4" t="s">
        <v>2465</v>
      </c>
      <c r="J67" s="4" t="s">
        <v>3079</v>
      </c>
    </row>
    <row r="68" spans="1:10">
      <c r="A68" s="4">
        <v>67</v>
      </c>
      <c r="B68" s="4" t="s">
        <v>2437</v>
      </c>
      <c r="C68" s="4" t="s">
        <v>140</v>
      </c>
      <c r="D68" s="4" t="s">
        <v>2705</v>
      </c>
      <c r="E68" s="4" t="s">
        <v>2706</v>
      </c>
      <c r="F68" s="4" t="s">
        <v>2707</v>
      </c>
      <c r="G68" s="4" t="s">
        <v>2708</v>
      </c>
      <c r="J68" s="4" t="s">
        <v>3079</v>
      </c>
    </row>
    <row r="69" spans="1:10">
      <c r="A69" s="4">
        <v>68</v>
      </c>
      <c r="B69" s="4" t="s">
        <v>2437</v>
      </c>
      <c r="C69" s="4" t="s">
        <v>140</v>
      </c>
      <c r="D69" s="4" t="s">
        <v>2709</v>
      </c>
      <c r="E69" s="4" t="s">
        <v>2710</v>
      </c>
      <c r="F69" s="4" t="s">
        <v>2711</v>
      </c>
      <c r="G69" s="4" t="s">
        <v>2712</v>
      </c>
      <c r="J69" s="4" t="s">
        <v>3079</v>
      </c>
    </row>
    <row r="70" spans="1:10">
      <c r="A70" s="4">
        <v>69</v>
      </c>
      <c r="B70" s="4" t="s">
        <v>2437</v>
      </c>
      <c r="C70" s="4" t="s">
        <v>140</v>
      </c>
      <c r="D70" s="4" t="s">
        <v>2713</v>
      </c>
      <c r="E70" s="4" t="s">
        <v>2714</v>
      </c>
      <c r="F70" s="4" t="s">
        <v>2715</v>
      </c>
      <c r="G70" s="4" t="s">
        <v>2645</v>
      </c>
      <c r="J70" s="4" t="s">
        <v>3079</v>
      </c>
    </row>
    <row r="71" spans="1:10">
      <c r="A71" s="4">
        <v>70</v>
      </c>
      <c r="B71" s="4" t="s">
        <v>2437</v>
      </c>
      <c r="C71" s="4" t="s">
        <v>140</v>
      </c>
      <c r="D71" s="4" t="s">
        <v>2716</v>
      </c>
      <c r="E71" s="4" t="s">
        <v>2717</v>
      </c>
      <c r="F71" s="4" t="s">
        <v>2478</v>
      </c>
      <c r="G71" s="4" t="s">
        <v>2517</v>
      </c>
      <c r="H71" s="4" t="s">
        <v>2718</v>
      </c>
      <c r="J71" s="4" t="s">
        <v>3079</v>
      </c>
    </row>
    <row r="72" spans="1:10">
      <c r="A72" s="4">
        <v>71</v>
      </c>
      <c r="B72" s="4" t="s">
        <v>2437</v>
      </c>
      <c r="C72" s="4" t="s">
        <v>140</v>
      </c>
      <c r="D72" s="4" t="s">
        <v>2719</v>
      </c>
      <c r="E72" s="4" t="s">
        <v>2720</v>
      </c>
      <c r="F72" s="4" t="s">
        <v>2721</v>
      </c>
      <c r="G72" s="4" t="s">
        <v>2487</v>
      </c>
      <c r="J72" s="4" t="s">
        <v>3079</v>
      </c>
    </row>
    <row r="73" spans="1:10">
      <c r="A73" s="4">
        <v>72</v>
      </c>
      <c r="B73" s="4" t="s">
        <v>2437</v>
      </c>
      <c r="C73" s="4" t="s">
        <v>140</v>
      </c>
      <c r="D73" s="4" t="s">
        <v>2722</v>
      </c>
      <c r="E73" s="4" t="s">
        <v>2723</v>
      </c>
      <c r="F73" s="4" t="s">
        <v>2724</v>
      </c>
      <c r="G73" s="4" t="s">
        <v>2725</v>
      </c>
      <c r="J73" s="4" t="s">
        <v>3079</v>
      </c>
    </row>
    <row r="74" spans="1:10">
      <c r="A74" s="4">
        <v>73</v>
      </c>
      <c r="B74" s="4" t="s">
        <v>2437</v>
      </c>
      <c r="C74" s="4" t="s">
        <v>140</v>
      </c>
      <c r="D74" s="4" t="s">
        <v>2726</v>
      </c>
      <c r="E74" s="4" t="s">
        <v>2727</v>
      </c>
      <c r="F74" s="4" t="s">
        <v>2728</v>
      </c>
      <c r="G74" s="4" t="s">
        <v>2505</v>
      </c>
      <c r="J74" s="4" t="s">
        <v>3079</v>
      </c>
    </row>
    <row r="75" spans="1:10">
      <c r="A75" s="4">
        <v>74</v>
      </c>
      <c r="B75" s="4" t="s">
        <v>2437</v>
      </c>
      <c r="C75" s="4" t="s">
        <v>140</v>
      </c>
      <c r="D75" s="4" t="s">
        <v>2729</v>
      </c>
      <c r="E75" s="4" t="s">
        <v>2730</v>
      </c>
      <c r="F75" s="4" t="s">
        <v>2731</v>
      </c>
      <c r="G75" s="4" t="s">
        <v>2524</v>
      </c>
      <c r="H75" s="4" t="s">
        <v>2732</v>
      </c>
      <c r="J75" s="4" t="s">
        <v>3079</v>
      </c>
    </row>
    <row r="76" spans="1:10">
      <c r="A76" s="4">
        <v>75</v>
      </c>
      <c r="B76" s="4" t="s">
        <v>2437</v>
      </c>
      <c r="C76" s="4" t="s">
        <v>140</v>
      </c>
      <c r="D76" s="4" t="s">
        <v>2733</v>
      </c>
      <c r="E76" s="4" t="s">
        <v>2734</v>
      </c>
      <c r="F76" s="4" t="s">
        <v>2536</v>
      </c>
      <c r="G76" s="4" t="s">
        <v>2735</v>
      </c>
      <c r="J76" s="4" t="s">
        <v>3079</v>
      </c>
    </row>
    <row r="77" spans="1:10">
      <c r="A77" s="4">
        <v>76</v>
      </c>
      <c r="B77" s="4" t="s">
        <v>2437</v>
      </c>
      <c r="C77" s="4" t="s">
        <v>140</v>
      </c>
      <c r="D77" s="4" t="s">
        <v>2736</v>
      </c>
      <c r="E77" s="4" t="s">
        <v>2737</v>
      </c>
      <c r="F77" s="4" t="s">
        <v>2738</v>
      </c>
      <c r="G77" s="4" t="s">
        <v>2517</v>
      </c>
      <c r="H77" s="4" t="s">
        <v>2492</v>
      </c>
      <c r="J77" s="4" t="s">
        <v>3079</v>
      </c>
    </row>
    <row r="78" spans="1:10">
      <c r="A78" s="4">
        <v>77</v>
      </c>
      <c r="B78" s="4" t="s">
        <v>2437</v>
      </c>
      <c r="C78" s="4" t="s">
        <v>140</v>
      </c>
      <c r="D78" s="4" t="s">
        <v>2739</v>
      </c>
      <c r="E78" s="4" t="s">
        <v>2740</v>
      </c>
      <c r="F78" s="4" t="s">
        <v>2741</v>
      </c>
      <c r="G78" s="4" t="s">
        <v>2693</v>
      </c>
      <c r="J78" s="4" t="s">
        <v>3079</v>
      </c>
    </row>
    <row r="79" spans="1:10">
      <c r="A79" s="4">
        <v>78</v>
      </c>
      <c r="B79" s="4" t="s">
        <v>2437</v>
      </c>
      <c r="C79" s="4" t="s">
        <v>140</v>
      </c>
      <c r="D79" s="4" t="s">
        <v>2742</v>
      </c>
      <c r="E79" s="4" t="s">
        <v>2743</v>
      </c>
      <c r="F79" s="4" t="s">
        <v>2744</v>
      </c>
      <c r="G79" s="4" t="s">
        <v>2674</v>
      </c>
      <c r="J79" s="4" t="s">
        <v>3079</v>
      </c>
    </row>
    <row r="80" spans="1:10">
      <c r="A80" s="4">
        <v>79</v>
      </c>
      <c r="B80" s="4" t="s">
        <v>2437</v>
      </c>
      <c r="C80" s="4" t="s">
        <v>140</v>
      </c>
      <c r="D80" s="4" t="s">
        <v>2745</v>
      </c>
      <c r="E80" s="4" t="s">
        <v>2746</v>
      </c>
      <c r="F80" s="4" t="s">
        <v>2747</v>
      </c>
      <c r="G80" s="4" t="s">
        <v>2748</v>
      </c>
      <c r="H80" s="4" t="s">
        <v>2749</v>
      </c>
      <c r="J80" s="4" t="s">
        <v>3079</v>
      </c>
    </row>
    <row r="81" spans="1:10">
      <c r="A81" s="4">
        <v>80</v>
      </c>
      <c r="B81" s="4" t="s">
        <v>2437</v>
      </c>
      <c r="C81" s="4" t="s">
        <v>140</v>
      </c>
      <c r="D81" s="4" t="s">
        <v>2750</v>
      </c>
      <c r="E81" s="4" t="s">
        <v>2751</v>
      </c>
      <c r="F81" s="4" t="s">
        <v>2752</v>
      </c>
      <c r="G81" s="4" t="s">
        <v>2748</v>
      </c>
      <c r="H81" s="4" t="s">
        <v>2658</v>
      </c>
      <c r="J81" s="4" t="s">
        <v>3079</v>
      </c>
    </row>
    <row r="82" spans="1:10">
      <c r="A82" s="4">
        <v>81</v>
      </c>
      <c r="B82" s="4" t="s">
        <v>2437</v>
      </c>
      <c r="C82" s="4" t="s">
        <v>140</v>
      </c>
      <c r="D82" s="4" t="s">
        <v>2753</v>
      </c>
      <c r="E82" s="4" t="s">
        <v>2754</v>
      </c>
      <c r="F82" s="4" t="s">
        <v>2755</v>
      </c>
      <c r="G82" s="4" t="s">
        <v>2487</v>
      </c>
      <c r="H82" s="4" t="s">
        <v>2756</v>
      </c>
      <c r="J82" s="4" t="s">
        <v>3079</v>
      </c>
    </row>
    <row r="83" spans="1:10">
      <c r="A83" s="4">
        <v>82</v>
      </c>
      <c r="B83" s="4" t="s">
        <v>2437</v>
      </c>
      <c r="C83" s="4" t="s">
        <v>140</v>
      </c>
      <c r="D83" s="4" t="s">
        <v>2757</v>
      </c>
      <c r="E83" s="4" t="s">
        <v>2758</v>
      </c>
      <c r="F83" s="4" t="s">
        <v>2759</v>
      </c>
      <c r="G83" s="4" t="s">
        <v>2760</v>
      </c>
      <c r="J83" s="4" t="s">
        <v>3079</v>
      </c>
    </row>
    <row r="84" spans="1:10">
      <c r="A84" s="4">
        <v>83</v>
      </c>
      <c r="B84" s="4" t="s">
        <v>2437</v>
      </c>
      <c r="C84" s="4" t="s">
        <v>140</v>
      </c>
      <c r="D84" s="4" t="s">
        <v>2761</v>
      </c>
      <c r="E84" s="4" t="s">
        <v>2762</v>
      </c>
      <c r="F84" s="4" t="s">
        <v>2763</v>
      </c>
      <c r="G84" s="4" t="s">
        <v>2764</v>
      </c>
      <c r="J84" s="4" t="s">
        <v>3079</v>
      </c>
    </row>
    <row r="85" spans="1:10">
      <c r="A85" s="4">
        <v>84</v>
      </c>
      <c r="B85" s="4" t="s">
        <v>2437</v>
      </c>
      <c r="C85" s="4" t="s">
        <v>140</v>
      </c>
      <c r="D85" s="4" t="s">
        <v>2765</v>
      </c>
      <c r="E85" s="4" t="s">
        <v>2766</v>
      </c>
      <c r="F85" s="4" t="s">
        <v>2767</v>
      </c>
      <c r="G85" s="4" t="s">
        <v>2573</v>
      </c>
      <c r="J85" s="4" t="s">
        <v>3079</v>
      </c>
    </row>
    <row r="86" spans="1:10">
      <c r="A86" s="4">
        <v>85</v>
      </c>
      <c r="B86" s="4" t="s">
        <v>2437</v>
      </c>
      <c r="C86" s="4" t="s">
        <v>140</v>
      </c>
      <c r="D86" s="4" t="s">
        <v>2768</v>
      </c>
      <c r="E86" s="4" t="s">
        <v>2769</v>
      </c>
      <c r="F86" s="4" t="s">
        <v>2770</v>
      </c>
      <c r="G86" s="4" t="s">
        <v>2771</v>
      </c>
      <c r="J86" s="4" t="s">
        <v>3079</v>
      </c>
    </row>
    <row r="87" spans="1:10">
      <c r="A87" s="4">
        <v>86</v>
      </c>
      <c r="B87" s="4" t="s">
        <v>2437</v>
      </c>
      <c r="C87" s="4" t="s">
        <v>140</v>
      </c>
      <c r="D87" s="4" t="s">
        <v>2772</v>
      </c>
      <c r="E87" s="4" t="s">
        <v>2773</v>
      </c>
      <c r="F87" s="4" t="s">
        <v>2774</v>
      </c>
      <c r="G87" s="4" t="s">
        <v>2637</v>
      </c>
      <c r="J87" s="4" t="s">
        <v>3079</v>
      </c>
    </row>
    <row r="88" spans="1:10">
      <c r="A88" s="4">
        <v>87</v>
      </c>
      <c r="B88" s="4" t="s">
        <v>2437</v>
      </c>
      <c r="C88" s="4" t="s">
        <v>140</v>
      </c>
      <c r="D88" s="4" t="s">
        <v>2775</v>
      </c>
      <c r="E88" s="4" t="s">
        <v>2776</v>
      </c>
      <c r="F88" s="4" t="s">
        <v>2777</v>
      </c>
      <c r="G88" s="4" t="s">
        <v>2778</v>
      </c>
      <c r="H88" s="4" t="s">
        <v>2779</v>
      </c>
      <c r="J88" s="4" t="s">
        <v>3079</v>
      </c>
    </row>
    <row r="89" spans="1:10">
      <c r="A89" s="4">
        <v>88</v>
      </c>
      <c r="B89" s="4" t="s">
        <v>2437</v>
      </c>
      <c r="C89" s="4" t="s">
        <v>140</v>
      </c>
      <c r="D89" s="4" t="s">
        <v>2780</v>
      </c>
      <c r="E89" s="4" t="s">
        <v>2781</v>
      </c>
      <c r="F89" s="4" t="s">
        <v>2782</v>
      </c>
      <c r="G89" s="4" t="s">
        <v>2561</v>
      </c>
      <c r="H89" s="4" t="s">
        <v>2783</v>
      </c>
      <c r="J89" s="4" t="s">
        <v>3079</v>
      </c>
    </row>
    <row r="90" spans="1:10">
      <c r="A90" s="4">
        <v>89</v>
      </c>
      <c r="B90" s="4" t="s">
        <v>2437</v>
      </c>
      <c r="C90" s="4" t="s">
        <v>140</v>
      </c>
      <c r="D90" s="4" t="s">
        <v>2784</v>
      </c>
      <c r="E90" s="4" t="s">
        <v>2785</v>
      </c>
      <c r="F90" s="4" t="s">
        <v>2786</v>
      </c>
      <c r="G90" s="4" t="s">
        <v>2491</v>
      </c>
      <c r="H90" s="4" t="s">
        <v>2787</v>
      </c>
      <c r="J90" s="4" t="s">
        <v>3079</v>
      </c>
    </row>
    <row r="91" spans="1:10">
      <c r="A91" s="4">
        <v>90</v>
      </c>
      <c r="B91" s="4" t="s">
        <v>2437</v>
      </c>
      <c r="C91" s="4" t="s">
        <v>140</v>
      </c>
      <c r="D91" s="4" t="s">
        <v>2788</v>
      </c>
      <c r="E91" s="4" t="s">
        <v>2789</v>
      </c>
      <c r="F91" s="4" t="s">
        <v>2790</v>
      </c>
      <c r="G91" s="4" t="s">
        <v>2622</v>
      </c>
      <c r="J91" s="4" t="s">
        <v>3079</v>
      </c>
    </row>
    <row r="92" spans="1:10">
      <c r="A92" s="4">
        <v>91</v>
      </c>
      <c r="B92" s="4" t="s">
        <v>2437</v>
      </c>
      <c r="C92" s="4" t="s">
        <v>140</v>
      </c>
      <c r="D92" s="4" t="s">
        <v>2791</v>
      </c>
      <c r="E92" s="4" t="s">
        <v>2792</v>
      </c>
      <c r="F92" s="4" t="s">
        <v>2793</v>
      </c>
      <c r="G92" s="4" t="s">
        <v>2581</v>
      </c>
      <c r="J92" s="4" t="s">
        <v>3079</v>
      </c>
    </row>
    <row r="93" spans="1:10">
      <c r="A93" s="4">
        <v>92</v>
      </c>
      <c r="B93" s="4" t="s">
        <v>2437</v>
      </c>
      <c r="C93" s="4" t="s">
        <v>140</v>
      </c>
      <c r="D93" s="4" t="s">
        <v>2794</v>
      </c>
      <c r="E93" s="4" t="s">
        <v>2795</v>
      </c>
      <c r="F93" s="4" t="s">
        <v>2796</v>
      </c>
      <c r="G93" s="4" t="s">
        <v>2797</v>
      </c>
      <c r="J93" s="4" t="s">
        <v>3079</v>
      </c>
    </row>
    <row r="94" spans="1:10">
      <c r="A94" s="4">
        <v>93</v>
      </c>
      <c r="B94" s="4" t="s">
        <v>2437</v>
      </c>
      <c r="C94" s="4" t="s">
        <v>140</v>
      </c>
      <c r="D94" s="4" t="s">
        <v>2798</v>
      </c>
      <c r="E94" s="4" t="s">
        <v>2799</v>
      </c>
      <c r="F94" s="4" t="s">
        <v>2800</v>
      </c>
      <c r="G94" s="4" t="s">
        <v>2496</v>
      </c>
      <c r="J94" s="4" t="s">
        <v>3079</v>
      </c>
    </row>
    <row r="95" spans="1:10">
      <c r="A95" s="4">
        <v>94</v>
      </c>
      <c r="B95" s="4" t="s">
        <v>2437</v>
      </c>
      <c r="C95" s="4" t="s">
        <v>140</v>
      </c>
      <c r="D95" s="4" t="s">
        <v>2801</v>
      </c>
      <c r="E95" s="4" t="s">
        <v>2802</v>
      </c>
      <c r="F95" s="4" t="s">
        <v>2803</v>
      </c>
      <c r="G95" s="4" t="s">
        <v>2797</v>
      </c>
      <c r="H95" s="4" t="s">
        <v>2804</v>
      </c>
      <c r="J95" s="4" t="s">
        <v>3079</v>
      </c>
    </row>
    <row r="96" spans="1:10">
      <c r="A96" s="4">
        <v>95</v>
      </c>
      <c r="B96" s="4" t="s">
        <v>2437</v>
      </c>
      <c r="C96" s="4" t="s">
        <v>140</v>
      </c>
      <c r="D96" s="4" t="s">
        <v>2805</v>
      </c>
      <c r="E96" s="4" t="s">
        <v>2806</v>
      </c>
      <c r="F96" s="4" t="s">
        <v>2807</v>
      </c>
      <c r="G96" s="4" t="s">
        <v>2808</v>
      </c>
      <c r="J96" s="4" t="s">
        <v>3079</v>
      </c>
    </row>
    <row r="97" spans="1:10">
      <c r="A97" s="4">
        <v>96</v>
      </c>
      <c r="B97" s="4" t="s">
        <v>2437</v>
      </c>
      <c r="C97" s="4" t="s">
        <v>140</v>
      </c>
      <c r="D97" s="4" t="s">
        <v>2809</v>
      </c>
      <c r="E97" s="4" t="s">
        <v>2810</v>
      </c>
      <c r="F97" s="4" t="s">
        <v>2811</v>
      </c>
      <c r="G97" s="4" t="s">
        <v>2600</v>
      </c>
      <c r="J97" s="4" t="s">
        <v>3079</v>
      </c>
    </row>
    <row r="98" spans="1:10">
      <c r="A98" s="4">
        <v>97</v>
      </c>
      <c r="B98" s="4" t="s">
        <v>2437</v>
      </c>
      <c r="C98" s="4" t="s">
        <v>140</v>
      </c>
      <c r="D98" s="4" t="s">
        <v>2812</v>
      </c>
      <c r="E98" s="4" t="s">
        <v>2813</v>
      </c>
      <c r="F98" s="4" t="s">
        <v>2814</v>
      </c>
      <c r="G98" s="4" t="s">
        <v>2815</v>
      </c>
      <c r="J98" s="4" t="s">
        <v>3079</v>
      </c>
    </row>
    <row r="99" spans="1:10">
      <c r="A99" s="4">
        <v>98</v>
      </c>
      <c r="B99" s="4" t="s">
        <v>2437</v>
      </c>
      <c r="C99" s="4" t="s">
        <v>140</v>
      </c>
      <c r="D99" s="4" t="s">
        <v>2816</v>
      </c>
      <c r="E99" s="4" t="s">
        <v>2817</v>
      </c>
      <c r="F99" s="4" t="s">
        <v>2818</v>
      </c>
      <c r="G99" s="4" t="s">
        <v>2760</v>
      </c>
      <c r="J99" s="4" t="s">
        <v>3079</v>
      </c>
    </row>
    <row r="100" spans="1:10">
      <c r="A100" s="4">
        <v>99</v>
      </c>
      <c r="B100" s="4" t="s">
        <v>2437</v>
      </c>
      <c r="C100" s="4" t="s">
        <v>140</v>
      </c>
      <c r="D100" s="4" t="s">
        <v>2819</v>
      </c>
      <c r="E100" s="4" t="s">
        <v>2820</v>
      </c>
      <c r="F100" s="4" t="s">
        <v>2821</v>
      </c>
      <c r="G100" s="4" t="s">
        <v>2556</v>
      </c>
      <c r="H100" s="4" t="s">
        <v>2822</v>
      </c>
      <c r="J100" s="4" t="s">
        <v>3079</v>
      </c>
    </row>
    <row r="101" spans="1:10">
      <c r="A101" s="4">
        <v>100</v>
      </c>
      <c r="B101" s="4" t="s">
        <v>2437</v>
      </c>
      <c r="C101" s="4" t="s">
        <v>140</v>
      </c>
      <c r="D101" s="4" t="s">
        <v>2823</v>
      </c>
      <c r="E101" s="4" t="s">
        <v>2824</v>
      </c>
      <c r="F101" s="4" t="s">
        <v>2825</v>
      </c>
      <c r="G101" s="4" t="s">
        <v>2826</v>
      </c>
      <c r="J101" s="4" t="s">
        <v>3079</v>
      </c>
    </row>
    <row r="102" spans="1:10">
      <c r="A102" s="4">
        <v>101</v>
      </c>
      <c r="B102" s="4" t="s">
        <v>2437</v>
      </c>
      <c r="C102" s="4" t="s">
        <v>140</v>
      </c>
      <c r="D102" s="4" t="s">
        <v>2827</v>
      </c>
      <c r="E102" s="4" t="s">
        <v>2828</v>
      </c>
      <c r="F102" s="4" t="s">
        <v>2829</v>
      </c>
      <c r="G102" s="4" t="s">
        <v>2653</v>
      </c>
      <c r="H102" s="4" t="s">
        <v>2654</v>
      </c>
      <c r="J102" s="4" t="s">
        <v>3079</v>
      </c>
    </row>
    <row r="103" spans="1:10">
      <c r="A103" s="4">
        <v>102</v>
      </c>
      <c r="B103" s="4" t="s">
        <v>2437</v>
      </c>
      <c r="C103" s="4" t="s">
        <v>140</v>
      </c>
      <c r="D103" s="4" t="s">
        <v>2830</v>
      </c>
      <c r="E103" s="4" t="s">
        <v>2831</v>
      </c>
      <c r="F103" s="4" t="s">
        <v>2832</v>
      </c>
      <c r="G103" s="4" t="s">
        <v>2474</v>
      </c>
      <c r="H103" s="4" t="s">
        <v>2833</v>
      </c>
      <c r="J103" s="4" t="s">
        <v>3079</v>
      </c>
    </row>
    <row r="104" spans="1:10">
      <c r="A104" s="4">
        <v>103</v>
      </c>
      <c r="B104" s="4" t="s">
        <v>2437</v>
      </c>
      <c r="C104" s="4" t="s">
        <v>140</v>
      </c>
      <c r="D104" s="4" t="s">
        <v>2834</v>
      </c>
      <c r="E104" s="4" t="s">
        <v>2835</v>
      </c>
      <c r="F104" s="4" t="s">
        <v>2836</v>
      </c>
      <c r="G104" s="4" t="s">
        <v>2600</v>
      </c>
      <c r="J104" s="4" t="s">
        <v>3079</v>
      </c>
    </row>
    <row r="105" spans="1:10">
      <c r="A105" s="4">
        <v>104</v>
      </c>
      <c r="B105" s="4" t="s">
        <v>2437</v>
      </c>
      <c r="C105" s="4" t="s">
        <v>140</v>
      </c>
      <c r="D105" s="4" t="s">
        <v>2837</v>
      </c>
      <c r="E105" s="4" t="s">
        <v>2838</v>
      </c>
      <c r="F105" s="4" t="s">
        <v>2839</v>
      </c>
      <c r="G105" s="4" t="s">
        <v>2487</v>
      </c>
      <c r="H105" s="4" t="s">
        <v>2492</v>
      </c>
      <c r="J105" s="4" t="s">
        <v>3079</v>
      </c>
    </row>
    <row r="106" spans="1:10">
      <c r="A106" s="4">
        <v>105</v>
      </c>
      <c r="B106" s="4" t="s">
        <v>2437</v>
      </c>
      <c r="C106" s="4" t="s">
        <v>140</v>
      </c>
      <c r="D106" s="4" t="s">
        <v>2840</v>
      </c>
      <c r="E106" s="4" t="s">
        <v>2841</v>
      </c>
      <c r="F106" s="4" t="s">
        <v>2842</v>
      </c>
      <c r="G106" s="4" t="s">
        <v>2843</v>
      </c>
      <c r="J106" s="4" t="s">
        <v>3079</v>
      </c>
    </row>
    <row r="107" spans="1:10">
      <c r="A107" s="4">
        <v>106</v>
      </c>
      <c r="B107" s="4" t="s">
        <v>2437</v>
      </c>
      <c r="C107" s="4" t="s">
        <v>140</v>
      </c>
      <c r="D107" s="4" t="s">
        <v>2844</v>
      </c>
      <c r="E107" s="4" t="s">
        <v>2845</v>
      </c>
      <c r="F107" s="4" t="s">
        <v>2846</v>
      </c>
      <c r="G107" s="4" t="s">
        <v>2686</v>
      </c>
      <c r="H107" s="4" t="s">
        <v>2847</v>
      </c>
      <c r="J107" s="4" t="s">
        <v>3079</v>
      </c>
    </row>
    <row r="108" spans="1:10">
      <c r="A108" s="4">
        <v>107</v>
      </c>
      <c r="B108" s="4" t="s">
        <v>2437</v>
      </c>
      <c r="C108" s="4" t="s">
        <v>140</v>
      </c>
      <c r="D108" s="4" t="s">
        <v>2848</v>
      </c>
      <c r="E108" s="4" t="s">
        <v>2849</v>
      </c>
      <c r="F108" s="4" t="s">
        <v>2850</v>
      </c>
      <c r="G108" s="4" t="s">
        <v>2851</v>
      </c>
      <c r="J108" s="4" t="s">
        <v>3079</v>
      </c>
    </row>
    <row r="109" spans="1:10">
      <c r="A109" s="4">
        <v>108</v>
      </c>
      <c r="B109" s="4" t="s">
        <v>2437</v>
      </c>
      <c r="C109" s="4" t="s">
        <v>140</v>
      </c>
      <c r="D109" s="4" t="s">
        <v>2852</v>
      </c>
      <c r="E109" s="4" t="s">
        <v>2853</v>
      </c>
      <c r="F109" s="4" t="s">
        <v>2854</v>
      </c>
      <c r="G109" s="4" t="s">
        <v>2686</v>
      </c>
      <c r="H109" s="4" t="s">
        <v>2855</v>
      </c>
      <c r="J109" s="4" t="s">
        <v>3079</v>
      </c>
    </row>
    <row r="110" spans="1:10">
      <c r="A110" s="4">
        <v>109</v>
      </c>
      <c r="B110" s="4" t="s">
        <v>2437</v>
      </c>
      <c r="C110" s="4" t="s">
        <v>140</v>
      </c>
      <c r="D110" s="4" t="s">
        <v>2856</v>
      </c>
      <c r="E110" s="4" t="s">
        <v>2857</v>
      </c>
      <c r="F110" s="4" t="s">
        <v>2858</v>
      </c>
      <c r="G110" s="4" t="s">
        <v>2455</v>
      </c>
      <c r="H110" s="4" t="s">
        <v>2859</v>
      </c>
      <c r="J110" s="4" t="s">
        <v>3079</v>
      </c>
    </row>
    <row r="111" spans="1:10">
      <c r="A111" s="4">
        <v>110</v>
      </c>
      <c r="B111" s="4" t="s">
        <v>2437</v>
      </c>
      <c r="C111" s="4" t="s">
        <v>140</v>
      </c>
      <c r="D111" s="4" t="s">
        <v>2860</v>
      </c>
      <c r="E111" s="4" t="s">
        <v>2861</v>
      </c>
      <c r="F111" s="4" t="s">
        <v>2862</v>
      </c>
      <c r="G111" s="4" t="s">
        <v>2645</v>
      </c>
      <c r="H111" s="4" t="s">
        <v>2863</v>
      </c>
      <c r="J111" s="4" t="s">
        <v>3079</v>
      </c>
    </row>
    <row r="112" spans="1:10">
      <c r="A112" s="4">
        <v>111</v>
      </c>
      <c r="B112" s="4" t="s">
        <v>2437</v>
      </c>
      <c r="C112" s="4" t="s">
        <v>140</v>
      </c>
      <c r="D112" s="4" t="s">
        <v>2864</v>
      </c>
      <c r="E112" s="4" t="s">
        <v>2865</v>
      </c>
      <c r="F112" s="4" t="s">
        <v>2866</v>
      </c>
      <c r="G112" s="4" t="s">
        <v>2545</v>
      </c>
      <c r="J112" s="4" t="s">
        <v>3079</v>
      </c>
    </row>
    <row r="113" spans="1:10">
      <c r="A113" s="4">
        <v>112</v>
      </c>
      <c r="B113" s="4" t="s">
        <v>2437</v>
      </c>
      <c r="C113" s="4" t="s">
        <v>140</v>
      </c>
      <c r="D113" s="4" t="s">
        <v>2867</v>
      </c>
      <c r="E113" s="4" t="s">
        <v>2868</v>
      </c>
      <c r="F113" s="4" t="s">
        <v>2869</v>
      </c>
      <c r="G113" s="4" t="s">
        <v>2455</v>
      </c>
      <c r="H113" s="4" t="s">
        <v>2870</v>
      </c>
      <c r="J113" s="4" t="s">
        <v>3079</v>
      </c>
    </row>
    <row r="114" spans="1:10">
      <c r="A114" s="4">
        <v>113</v>
      </c>
      <c r="B114" s="4" t="s">
        <v>2437</v>
      </c>
      <c r="C114" s="4" t="s">
        <v>140</v>
      </c>
      <c r="D114" s="4" t="s">
        <v>2871</v>
      </c>
      <c r="E114" s="4" t="s">
        <v>2872</v>
      </c>
      <c r="F114" s="4" t="s">
        <v>2873</v>
      </c>
      <c r="G114" s="4" t="s">
        <v>2874</v>
      </c>
      <c r="J114" s="4" t="s">
        <v>3079</v>
      </c>
    </row>
    <row r="115" spans="1:10">
      <c r="A115" s="4">
        <v>114</v>
      </c>
      <c r="B115" s="4" t="s">
        <v>2437</v>
      </c>
      <c r="C115" s="4" t="s">
        <v>140</v>
      </c>
      <c r="D115" s="4" t="s">
        <v>2875</v>
      </c>
      <c r="E115" s="4" t="s">
        <v>2876</v>
      </c>
      <c r="F115" s="4" t="s">
        <v>2877</v>
      </c>
      <c r="G115" s="4" t="s">
        <v>2524</v>
      </c>
      <c r="H115" s="4" t="s">
        <v>2878</v>
      </c>
      <c r="J115" s="4" t="s">
        <v>3079</v>
      </c>
    </row>
    <row r="116" spans="1:10">
      <c r="A116" s="4">
        <v>115</v>
      </c>
      <c r="B116" s="4" t="s">
        <v>2437</v>
      </c>
      <c r="C116" s="4" t="s">
        <v>140</v>
      </c>
      <c r="D116" s="4" t="s">
        <v>2879</v>
      </c>
      <c r="E116" s="4" t="s">
        <v>2880</v>
      </c>
      <c r="F116" s="4" t="s">
        <v>2881</v>
      </c>
      <c r="G116" s="4" t="s">
        <v>2760</v>
      </c>
      <c r="J116" s="4" t="s">
        <v>3079</v>
      </c>
    </row>
    <row r="117" spans="1:10">
      <c r="A117" s="4">
        <v>116</v>
      </c>
      <c r="B117" s="4" t="s">
        <v>2437</v>
      </c>
      <c r="C117" s="4" t="s">
        <v>140</v>
      </c>
      <c r="D117" s="4" t="s">
        <v>2882</v>
      </c>
      <c r="E117" s="4" t="s">
        <v>2883</v>
      </c>
      <c r="F117" s="4" t="s">
        <v>2884</v>
      </c>
      <c r="G117" s="4" t="s">
        <v>2446</v>
      </c>
      <c r="J117" s="4" t="s">
        <v>3079</v>
      </c>
    </row>
    <row r="118" spans="1:10">
      <c r="A118" s="4">
        <v>117</v>
      </c>
      <c r="B118" s="4" t="s">
        <v>2437</v>
      </c>
      <c r="C118" s="4" t="s">
        <v>140</v>
      </c>
      <c r="D118" s="4" t="s">
        <v>2885</v>
      </c>
      <c r="E118" s="4" t="s">
        <v>2886</v>
      </c>
      <c r="F118" s="4" t="s">
        <v>2887</v>
      </c>
      <c r="G118" s="4" t="s">
        <v>2474</v>
      </c>
      <c r="H118" s="4" t="s">
        <v>2888</v>
      </c>
      <c r="J118" s="4" t="s">
        <v>3079</v>
      </c>
    </row>
    <row r="119" spans="1:10">
      <c r="A119" s="4">
        <v>118</v>
      </c>
      <c r="B119" s="4" t="s">
        <v>2437</v>
      </c>
      <c r="C119" s="4" t="s">
        <v>140</v>
      </c>
      <c r="D119" s="4" t="s">
        <v>2889</v>
      </c>
      <c r="E119" s="4" t="s">
        <v>2890</v>
      </c>
      <c r="F119" s="4" t="s">
        <v>2891</v>
      </c>
      <c r="G119" s="4" t="s">
        <v>2491</v>
      </c>
      <c r="H119" s="4" t="s">
        <v>2892</v>
      </c>
      <c r="J119" s="4" t="s">
        <v>3079</v>
      </c>
    </row>
    <row r="120" spans="1:10">
      <c r="A120" s="4">
        <v>119</v>
      </c>
      <c r="B120" s="4" t="s">
        <v>2437</v>
      </c>
      <c r="C120" s="4" t="s">
        <v>140</v>
      </c>
      <c r="D120" s="4" t="s">
        <v>2893</v>
      </c>
      <c r="E120" s="4" t="s">
        <v>2894</v>
      </c>
      <c r="F120" s="4" t="s">
        <v>2895</v>
      </c>
      <c r="G120" s="4" t="s">
        <v>2748</v>
      </c>
      <c r="J120" s="4" t="s">
        <v>3079</v>
      </c>
    </row>
    <row r="121" spans="1:10">
      <c r="A121" s="4">
        <v>120</v>
      </c>
      <c r="B121" s="4" t="s">
        <v>2437</v>
      </c>
      <c r="C121" s="4" t="s">
        <v>140</v>
      </c>
      <c r="D121" s="4" t="s">
        <v>2896</v>
      </c>
      <c r="E121" s="4" t="s">
        <v>2897</v>
      </c>
      <c r="F121" s="4" t="s">
        <v>2898</v>
      </c>
      <c r="G121" s="4" t="s">
        <v>2899</v>
      </c>
      <c r="J121" s="4" t="s">
        <v>3079</v>
      </c>
    </row>
    <row r="122" spans="1:10">
      <c r="A122" s="4">
        <v>121</v>
      </c>
      <c r="B122" s="4" t="s">
        <v>2437</v>
      </c>
      <c r="C122" s="4" t="s">
        <v>140</v>
      </c>
      <c r="D122" s="4" t="s">
        <v>2900</v>
      </c>
      <c r="E122" s="4" t="s">
        <v>2901</v>
      </c>
      <c r="F122" s="4" t="s">
        <v>2902</v>
      </c>
      <c r="G122" s="4" t="s">
        <v>2653</v>
      </c>
      <c r="J122" s="4" t="s">
        <v>3079</v>
      </c>
    </row>
    <row r="123" spans="1:10">
      <c r="A123" s="4">
        <v>122</v>
      </c>
      <c r="B123" s="4" t="s">
        <v>2437</v>
      </c>
      <c r="C123" s="4" t="s">
        <v>140</v>
      </c>
      <c r="D123" s="4" t="s">
        <v>2903</v>
      </c>
      <c r="E123" s="4" t="s">
        <v>2904</v>
      </c>
      <c r="F123" s="4" t="s">
        <v>2905</v>
      </c>
      <c r="G123" s="4" t="s">
        <v>2906</v>
      </c>
      <c r="J123" s="4" t="s">
        <v>3079</v>
      </c>
    </row>
    <row r="124" spans="1:10">
      <c r="A124" s="4">
        <v>123</v>
      </c>
      <c r="B124" s="4" t="s">
        <v>2437</v>
      </c>
      <c r="C124" s="4" t="s">
        <v>140</v>
      </c>
      <c r="D124" s="4" t="s">
        <v>2907</v>
      </c>
      <c r="E124" s="4" t="s">
        <v>2908</v>
      </c>
      <c r="F124" s="4" t="s">
        <v>2909</v>
      </c>
      <c r="G124" s="4" t="s">
        <v>2910</v>
      </c>
      <c r="H124" s="4" t="s">
        <v>2911</v>
      </c>
      <c r="J124" s="4" t="s">
        <v>3079</v>
      </c>
    </row>
    <row r="125" spans="1:10">
      <c r="A125" s="4">
        <v>124</v>
      </c>
      <c r="B125" s="4" t="s">
        <v>2437</v>
      </c>
      <c r="C125" s="4" t="s">
        <v>140</v>
      </c>
      <c r="D125" s="4" t="s">
        <v>2912</v>
      </c>
      <c r="E125" s="4" t="s">
        <v>2913</v>
      </c>
      <c r="F125" s="4" t="s">
        <v>2914</v>
      </c>
      <c r="G125" s="4" t="s">
        <v>2545</v>
      </c>
      <c r="J125" s="4" t="s">
        <v>3079</v>
      </c>
    </row>
    <row r="126" spans="1:10">
      <c r="A126" s="4">
        <v>125</v>
      </c>
      <c r="B126" s="4" t="s">
        <v>2437</v>
      </c>
      <c r="C126" s="4" t="s">
        <v>140</v>
      </c>
      <c r="D126" s="4" t="s">
        <v>2915</v>
      </c>
      <c r="E126" s="4" t="s">
        <v>2916</v>
      </c>
      <c r="F126" s="4" t="s">
        <v>2917</v>
      </c>
      <c r="G126" s="4" t="s">
        <v>2918</v>
      </c>
      <c r="J126" s="4" t="s">
        <v>3079</v>
      </c>
    </row>
    <row r="127" spans="1:10">
      <c r="A127" s="4">
        <v>126</v>
      </c>
      <c r="B127" s="4" t="s">
        <v>2437</v>
      </c>
      <c r="C127" s="4" t="s">
        <v>140</v>
      </c>
      <c r="D127" s="4" t="s">
        <v>2919</v>
      </c>
      <c r="E127" s="4" t="s">
        <v>2920</v>
      </c>
      <c r="F127" s="4" t="s">
        <v>2921</v>
      </c>
      <c r="G127" s="4" t="s">
        <v>2487</v>
      </c>
      <c r="H127" s="4" t="s">
        <v>2492</v>
      </c>
      <c r="J127" s="4" t="s">
        <v>3079</v>
      </c>
    </row>
    <row r="128" spans="1:10">
      <c r="A128" s="4">
        <v>127</v>
      </c>
      <c r="B128" s="4" t="s">
        <v>2437</v>
      </c>
      <c r="C128" s="4" t="s">
        <v>140</v>
      </c>
      <c r="D128" s="4" t="s">
        <v>2922</v>
      </c>
      <c r="E128" s="4" t="s">
        <v>2923</v>
      </c>
      <c r="F128" s="4" t="s">
        <v>2924</v>
      </c>
      <c r="G128" s="4" t="s">
        <v>2474</v>
      </c>
      <c r="H128" s="4" t="s">
        <v>2925</v>
      </c>
      <c r="J128" s="4" t="s">
        <v>3079</v>
      </c>
    </row>
    <row r="129" spans="1:10">
      <c r="A129" s="4">
        <v>128</v>
      </c>
      <c r="B129" s="4" t="s">
        <v>2437</v>
      </c>
      <c r="C129" s="4" t="s">
        <v>140</v>
      </c>
      <c r="D129" s="4" t="s">
        <v>2926</v>
      </c>
      <c r="E129" s="4" t="s">
        <v>2927</v>
      </c>
      <c r="F129" s="4" t="s">
        <v>2928</v>
      </c>
      <c r="G129" s="4" t="s">
        <v>2748</v>
      </c>
      <c r="H129" s="4" t="s">
        <v>2929</v>
      </c>
      <c r="J129" s="4" t="s">
        <v>3079</v>
      </c>
    </row>
    <row r="130" spans="1:10">
      <c r="A130" s="4">
        <v>129</v>
      </c>
      <c r="B130" s="4" t="s">
        <v>2437</v>
      </c>
      <c r="C130" s="4" t="s">
        <v>140</v>
      </c>
      <c r="D130" s="4" t="s">
        <v>2930</v>
      </c>
      <c r="E130" s="4" t="s">
        <v>2931</v>
      </c>
      <c r="F130" s="4" t="s">
        <v>2932</v>
      </c>
      <c r="G130" s="4" t="s">
        <v>2910</v>
      </c>
      <c r="H130" s="4" t="s">
        <v>2933</v>
      </c>
      <c r="J130" s="4" t="s">
        <v>3079</v>
      </c>
    </row>
    <row r="131" spans="1:10">
      <c r="A131" s="4">
        <v>130</v>
      </c>
      <c r="B131" s="4" t="s">
        <v>2437</v>
      </c>
      <c r="C131" s="4" t="s">
        <v>140</v>
      </c>
      <c r="D131" s="4" t="s">
        <v>2934</v>
      </c>
      <c r="E131" s="4" t="s">
        <v>2935</v>
      </c>
      <c r="F131" s="4" t="s">
        <v>2936</v>
      </c>
      <c r="G131" s="4" t="s">
        <v>2669</v>
      </c>
      <c r="J131" s="4" t="s">
        <v>3079</v>
      </c>
    </row>
    <row r="132" spans="1:10">
      <c r="A132" s="4">
        <v>131</v>
      </c>
      <c r="B132" s="4" t="s">
        <v>2437</v>
      </c>
      <c r="C132" s="4" t="s">
        <v>140</v>
      </c>
      <c r="D132" s="4" t="s">
        <v>2937</v>
      </c>
      <c r="E132" s="4" t="s">
        <v>2938</v>
      </c>
      <c r="F132" s="4" t="s">
        <v>2939</v>
      </c>
      <c r="G132" s="4" t="s">
        <v>2748</v>
      </c>
      <c r="J132" s="4" t="s">
        <v>3079</v>
      </c>
    </row>
    <row r="133" spans="1:10">
      <c r="A133" s="4">
        <v>132</v>
      </c>
      <c r="B133" s="4" t="s">
        <v>2437</v>
      </c>
      <c r="C133" s="4" t="s">
        <v>140</v>
      </c>
      <c r="D133" s="4" t="s">
        <v>2940</v>
      </c>
      <c r="E133" s="4" t="s">
        <v>2941</v>
      </c>
      <c r="F133" s="4" t="s">
        <v>2942</v>
      </c>
      <c r="G133" s="4" t="s">
        <v>2487</v>
      </c>
      <c r="H133" s="4" t="s">
        <v>2943</v>
      </c>
      <c r="J133" s="4" t="s">
        <v>3079</v>
      </c>
    </row>
    <row r="134" spans="1:10">
      <c r="A134" s="4">
        <v>133</v>
      </c>
      <c r="B134" s="4" t="s">
        <v>2437</v>
      </c>
      <c r="C134" s="4" t="s">
        <v>140</v>
      </c>
      <c r="D134" s="4" t="s">
        <v>2944</v>
      </c>
      <c r="E134" s="4" t="s">
        <v>2945</v>
      </c>
      <c r="F134" s="4" t="s">
        <v>2946</v>
      </c>
      <c r="G134" s="4" t="s">
        <v>2645</v>
      </c>
      <c r="J134" s="4" t="s">
        <v>3079</v>
      </c>
    </row>
    <row r="135" spans="1:10">
      <c r="A135" s="4">
        <v>134</v>
      </c>
      <c r="B135" s="4" t="s">
        <v>2437</v>
      </c>
      <c r="C135" s="4" t="s">
        <v>140</v>
      </c>
      <c r="D135" s="4" t="s">
        <v>2947</v>
      </c>
      <c r="E135" s="4" t="s">
        <v>2948</v>
      </c>
      <c r="F135" s="4" t="s">
        <v>2949</v>
      </c>
      <c r="G135" s="4" t="s">
        <v>2686</v>
      </c>
      <c r="J135" s="4" t="s">
        <v>3079</v>
      </c>
    </row>
    <row r="136" spans="1:10">
      <c r="A136" s="4">
        <v>135</v>
      </c>
      <c r="B136" s="4" t="s">
        <v>2437</v>
      </c>
      <c r="C136" s="4" t="s">
        <v>140</v>
      </c>
      <c r="D136" s="4" t="s">
        <v>2950</v>
      </c>
      <c r="E136" s="4" t="s">
        <v>2951</v>
      </c>
      <c r="F136" s="4" t="s">
        <v>2952</v>
      </c>
      <c r="G136" s="4" t="s">
        <v>2682</v>
      </c>
      <c r="J136" s="4" t="s">
        <v>3079</v>
      </c>
    </row>
    <row r="137" spans="1:10">
      <c r="A137" s="4">
        <v>136</v>
      </c>
      <c r="B137" s="4" t="s">
        <v>2437</v>
      </c>
      <c r="C137" s="4" t="s">
        <v>140</v>
      </c>
      <c r="D137" s="4" t="s">
        <v>2953</v>
      </c>
      <c r="E137" s="4" t="s">
        <v>2954</v>
      </c>
      <c r="F137" s="4" t="s">
        <v>2955</v>
      </c>
      <c r="G137" s="4" t="s">
        <v>2956</v>
      </c>
      <c r="J137" s="4" t="s">
        <v>3079</v>
      </c>
    </row>
    <row r="138" spans="1:10">
      <c r="A138" s="4">
        <v>137</v>
      </c>
      <c r="B138" s="4" t="s">
        <v>2437</v>
      </c>
      <c r="C138" s="4" t="s">
        <v>140</v>
      </c>
      <c r="D138" s="4" t="s">
        <v>2957</v>
      </c>
      <c r="E138" s="4" t="s">
        <v>2958</v>
      </c>
      <c r="F138" s="4" t="s">
        <v>2959</v>
      </c>
      <c r="G138" s="4" t="s">
        <v>2446</v>
      </c>
      <c r="J138" s="4" t="s">
        <v>3079</v>
      </c>
    </row>
    <row r="139" spans="1:10">
      <c r="A139" s="4">
        <v>138</v>
      </c>
      <c r="B139" s="4" t="s">
        <v>2437</v>
      </c>
      <c r="C139" s="4" t="s">
        <v>140</v>
      </c>
      <c r="D139" s="4" t="s">
        <v>2960</v>
      </c>
      <c r="E139" s="4" t="s">
        <v>2961</v>
      </c>
      <c r="F139" s="4" t="s">
        <v>2962</v>
      </c>
      <c r="G139" s="4" t="s">
        <v>2581</v>
      </c>
      <c r="H139" s="4" t="s">
        <v>2492</v>
      </c>
      <c r="J139" s="4" t="s">
        <v>3079</v>
      </c>
    </row>
    <row r="140" spans="1:10">
      <c r="A140" s="4">
        <v>139</v>
      </c>
      <c r="B140" s="4" t="s">
        <v>2437</v>
      </c>
      <c r="C140" s="4" t="s">
        <v>140</v>
      </c>
      <c r="D140" s="4" t="s">
        <v>2963</v>
      </c>
      <c r="E140" s="4" t="s">
        <v>2964</v>
      </c>
      <c r="F140" s="4" t="s">
        <v>2965</v>
      </c>
      <c r="G140" s="4" t="s">
        <v>2446</v>
      </c>
      <c r="J140" s="4" t="s">
        <v>3079</v>
      </c>
    </row>
    <row r="141" spans="1:10">
      <c r="A141" s="4">
        <v>140</v>
      </c>
      <c r="B141" s="4" t="s">
        <v>2437</v>
      </c>
      <c r="C141" s="4" t="s">
        <v>140</v>
      </c>
      <c r="D141" s="4" t="s">
        <v>2966</v>
      </c>
      <c r="E141" s="4" t="s">
        <v>2967</v>
      </c>
      <c r="F141" s="4" t="s">
        <v>2968</v>
      </c>
      <c r="G141" s="4" t="s">
        <v>2446</v>
      </c>
      <c r="J141" s="4" t="s">
        <v>3079</v>
      </c>
    </row>
    <row r="142" spans="1:10">
      <c r="A142" s="4">
        <v>141</v>
      </c>
      <c r="B142" s="4" t="s">
        <v>2437</v>
      </c>
      <c r="C142" s="4" t="s">
        <v>140</v>
      </c>
      <c r="D142" s="4" t="s">
        <v>2969</v>
      </c>
      <c r="E142" s="4" t="s">
        <v>2970</v>
      </c>
      <c r="F142" s="4" t="s">
        <v>2971</v>
      </c>
      <c r="G142" s="4" t="s">
        <v>2851</v>
      </c>
      <c r="H142" s="4" t="s">
        <v>2972</v>
      </c>
      <c r="J142" s="4" t="s">
        <v>3079</v>
      </c>
    </row>
    <row r="143" spans="1:10">
      <c r="A143" s="4">
        <v>142</v>
      </c>
      <c r="B143" s="4" t="s">
        <v>2437</v>
      </c>
      <c r="C143" s="4" t="s">
        <v>140</v>
      </c>
      <c r="D143" s="4" t="s">
        <v>2973</v>
      </c>
      <c r="E143" s="4" t="s">
        <v>2974</v>
      </c>
      <c r="F143" s="4" t="s">
        <v>2975</v>
      </c>
      <c r="G143" s="4" t="s">
        <v>2505</v>
      </c>
      <c r="H143" s="4" t="s">
        <v>2492</v>
      </c>
      <c r="J143" s="4" t="s">
        <v>3079</v>
      </c>
    </row>
    <row r="144" spans="1:10">
      <c r="A144" s="4">
        <v>143</v>
      </c>
      <c r="B144" s="4" t="s">
        <v>2437</v>
      </c>
      <c r="C144" s="4" t="s">
        <v>140</v>
      </c>
      <c r="D144" s="4" t="s">
        <v>2976</v>
      </c>
      <c r="E144" s="4" t="s">
        <v>2977</v>
      </c>
      <c r="F144" s="4" t="s">
        <v>2978</v>
      </c>
      <c r="G144" s="4" t="s">
        <v>2979</v>
      </c>
      <c r="H144" s="4" t="s">
        <v>2980</v>
      </c>
      <c r="J144" s="4" t="s">
        <v>3079</v>
      </c>
    </row>
    <row r="145" spans="1:10">
      <c r="A145" s="4">
        <v>144</v>
      </c>
      <c r="B145" s="4" t="s">
        <v>2437</v>
      </c>
      <c r="C145" s="4" t="s">
        <v>140</v>
      </c>
      <c r="D145" s="4" t="s">
        <v>2981</v>
      </c>
      <c r="E145" s="4" t="s">
        <v>2982</v>
      </c>
      <c r="F145" s="4" t="s">
        <v>2983</v>
      </c>
      <c r="G145" s="4" t="s">
        <v>2581</v>
      </c>
      <c r="J145" s="4" t="s">
        <v>3079</v>
      </c>
    </row>
    <row r="146" spans="1:10">
      <c r="A146" s="4">
        <v>145</v>
      </c>
      <c r="B146" s="4" t="s">
        <v>2437</v>
      </c>
      <c r="C146" s="4" t="s">
        <v>140</v>
      </c>
      <c r="D146" s="4" t="s">
        <v>2984</v>
      </c>
      <c r="E146" s="4" t="s">
        <v>2985</v>
      </c>
      <c r="F146" s="4" t="s">
        <v>2986</v>
      </c>
      <c r="G146" s="4" t="s">
        <v>2653</v>
      </c>
      <c r="H146" s="4" t="s">
        <v>2987</v>
      </c>
      <c r="J146" s="4" t="s">
        <v>3079</v>
      </c>
    </row>
    <row r="147" spans="1:10">
      <c r="A147" s="4">
        <v>146</v>
      </c>
      <c r="B147" s="4" t="s">
        <v>2437</v>
      </c>
      <c r="C147" s="4" t="s">
        <v>140</v>
      </c>
      <c r="D147" s="4" t="s">
        <v>2988</v>
      </c>
      <c r="E147" s="4" t="s">
        <v>2989</v>
      </c>
      <c r="F147" s="4" t="s">
        <v>2990</v>
      </c>
      <c r="G147" s="4" t="s">
        <v>2446</v>
      </c>
      <c r="H147" s="4" t="s">
        <v>2991</v>
      </c>
      <c r="J147" s="4" t="s">
        <v>3079</v>
      </c>
    </row>
    <row r="148" spans="1:10">
      <c r="A148" s="4">
        <v>147</v>
      </c>
      <c r="B148" s="4" t="s">
        <v>2437</v>
      </c>
      <c r="C148" s="4" t="s">
        <v>140</v>
      </c>
      <c r="D148" s="4" t="s">
        <v>2992</v>
      </c>
      <c r="E148" s="4" t="s">
        <v>2993</v>
      </c>
      <c r="F148" s="4" t="s">
        <v>2994</v>
      </c>
      <c r="G148" s="4" t="s">
        <v>2995</v>
      </c>
      <c r="H148" s="4" t="s">
        <v>2996</v>
      </c>
      <c r="J148" s="4" t="s">
        <v>3079</v>
      </c>
    </row>
    <row r="149" spans="1:10">
      <c r="A149" s="4">
        <v>148</v>
      </c>
      <c r="B149" s="4" t="s">
        <v>2437</v>
      </c>
      <c r="C149" s="4" t="s">
        <v>140</v>
      </c>
      <c r="D149" s="4" t="s">
        <v>2997</v>
      </c>
      <c r="E149" s="4" t="s">
        <v>2998</v>
      </c>
      <c r="F149" s="4" t="s">
        <v>2999</v>
      </c>
      <c r="G149" s="4" t="s">
        <v>2465</v>
      </c>
      <c r="H149" s="4" t="s">
        <v>3000</v>
      </c>
      <c r="J149" s="4" t="s">
        <v>3079</v>
      </c>
    </row>
    <row r="150" spans="1:10">
      <c r="A150" s="4">
        <v>149</v>
      </c>
      <c r="B150" s="4" t="s">
        <v>2437</v>
      </c>
      <c r="C150" s="4" t="s">
        <v>140</v>
      </c>
      <c r="D150" s="4" t="s">
        <v>3001</v>
      </c>
      <c r="E150" s="4" t="s">
        <v>3002</v>
      </c>
      <c r="F150" s="4" t="s">
        <v>3003</v>
      </c>
      <c r="G150" s="4" t="s">
        <v>2748</v>
      </c>
      <c r="J150" s="4" t="s">
        <v>3079</v>
      </c>
    </row>
    <row r="151" spans="1:10">
      <c r="A151" s="4">
        <v>150</v>
      </c>
      <c r="B151" s="4" t="s">
        <v>2437</v>
      </c>
      <c r="C151" s="4" t="s">
        <v>140</v>
      </c>
      <c r="D151" s="4" t="s">
        <v>3004</v>
      </c>
      <c r="E151" s="4" t="s">
        <v>3005</v>
      </c>
      <c r="F151" s="4" t="s">
        <v>3006</v>
      </c>
      <c r="G151" s="4" t="s">
        <v>2446</v>
      </c>
      <c r="J151" s="4" t="s">
        <v>3079</v>
      </c>
    </row>
    <row r="152" spans="1:10">
      <c r="A152" s="4">
        <v>151</v>
      </c>
      <c r="B152" s="4" t="s">
        <v>2437</v>
      </c>
      <c r="C152" s="4" t="s">
        <v>140</v>
      </c>
      <c r="D152" s="4" t="s">
        <v>3007</v>
      </c>
      <c r="E152" s="4" t="s">
        <v>3008</v>
      </c>
      <c r="F152" s="4" t="s">
        <v>3009</v>
      </c>
      <c r="G152" s="4" t="s">
        <v>2918</v>
      </c>
      <c r="H152" s="4" t="s">
        <v>3010</v>
      </c>
      <c r="J152" s="4" t="s">
        <v>3079</v>
      </c>
    </row>
    <row r="153" spans="1:10">
      <c r="A153" s="4">
        <v>152</v>
      </c>
      <c r="B153" s="4" t="s">
        <v>2437</v>
      </c>
      <c r="C153" s="4" t="s">
        <v>140</v>
      </c>
      <c r="D153" s="4" t="s">
        <v>3011</v>
      </c>
      <c r="E153" s="4" t="s">
        <v>3012</v>
      </c>
      <c r="F153" s="4" t="s">
        <v>3013</v>
      </c>
      <c r="G153" s="4" t="s">
        <v>2918</v>
      </c>
      <c r="H153" s="4" t="s">
        <v>3010</v>
      </c>
      <c r="J153" s="4" t="s">
        <v>3079</v>
      </c>
    </row>
    <row r="154" spans="1:10">
      <c r="A154" s="4">
        <v>153</v>
      </c>
      <c r="B154" s="4" t="s">
        <v>2437</v>
      </c>
      <c r="C154" s="4" t="s">
        <v>140</v>
      </c>
      <c r="D154" s="4" t="s">
        <v>3014</v>
      </c>
      <c r="E154" s="4" t="s">
        <v>3015</v>
      </c>
      <c r="F154" s="4" t="s">
        <v>3016</v>
      </c>
      <c r="G154" s="4" t="s">
        <v>2491</v>
      </c>
      <c r="J154" s="4" t="s">
        <v>3079</v>
      </c>
    </row>
    <row r="155" spans="1:10">
      <c r="A155" s="4">
        <v>154</v>
      </c>
      <c r="B155" s="4" t="s">
        <v>2437</v>
      </c>
      <c r="C155" s="4" t="s">
        <v>140</v>
      </c>
      <c r="D155" s="4" t="s">
        <v>3017</v>
      </c>
      <c r="E155" s="4" t="s">
        <v>3018</v>
      </c>
      <c r="F155" s="4" t="s">
        <v>3019</v>
      </c>
      <c r="G155" s="4" t="s">
        <v>3020</v>
      </c>
      <c r="H155" s="4" t="s">
        <v>3021</v>
      </c>
      <c r="J155" s="4" t="s">
        <v>3079</v>
      </c>
    </row>
    <row r="156" spans="1:10">
      <c r="A156" s="4">
        <v>155</v>
      </c>
      <c r="B156" s="4" t="s">
        <v>2437</v>
      </c>
      <c r="C156" s="4" t="s">
        <v>140</v>
      </c>
      <c r="D156" s="4" t="s">
        <v>3022</v>
      </c>
      <c r="E156" s="4" t="s">
        <v>3023</v>
      </c>
      <c r="F156" s="4" t="s">
        <v>3024</v>
      </c>
      <c r="G156" s="4" t="s">
        <v>3025</v>
      </c>
      <c r="H156" s="4" t="s">
        <v>3026</v>
      </c>
      <c r="J156" s="4" t="s">
        <v>3079</v>
      </c>
    </row>
    <row r="157" spans="1:10">
      <c r="A157" s="4">
        <v>156</v>
      </c>
      <c r="B157" s="4" t="s">
        <v>2437</v>
      </c>
      <c r="C157" s="4" t="s">
        <v>140</v>
      </c>
      <c r="D157" s="4" t="s">
        <v>3027</v>
      </c>
      <c r="E157" s="4" t="s">
        <v>3028</v>
      </c>
      <c r="F157" s="4" t="s">
        <v>3029</v>
      </c>
      <c r="G157" s="4" t="s">
        <v>2693</v>
      </c>
      <c r="J157" s="4" t="s">
        <v>3079</v>
      </c>
    </row>
    <row r="158" spans="1:10">
      <c r="A158" s="4">
        <v>157</v>
      </c>
      <c r="B158" s="4" t="s">
        <v>2437</v>
      </c>
      <c r="C158" s="4" t="s">
        <v>140</v>
      </c>
      <c r="D158" s="4" t="s">
        <v>3030</v>
      </c>
      <c r="E158" s="4" t="s">
        <v>3031</v>
      </c>
      <c r="F158" s="4" t="s">
        <v>2478</v>
      </c>
      <c r="G158" s="4" t="s">
        <v>3032</v>
      </c>
      <c r="J158" s="4" t="s">
        <v>3079</v>
      </c>
    </row>
    <row r="159" spans="1:10">
      <c r="A159" s="4">
        <v>158</v>
      </c>
      <c r="B159" s="4" t="s">
        <v>2437</v>
      </c>
      <c r="C159" s="4" t="s">
        <v>140</v>
      </c>
      <c r="D159" s="4" t="s">
        <v>3033</v>
      </c>
      <c r="E159" s="4" t="s">
        <v>3034</v>
      </c>
      <c r="F159" s="4" t="s">
        <v>3035</v>
      </c>
      <c r="G159" s="4" t="s">
        <v>3036</v>
      </c>
      <c r="J159" s="4" t="s">
        <v>3079</v>
      </c>
    </row>
    <row r="160" spans="1:10">
      <c r="A160" s="4">
        <v>159</v>
      </c>
      <c r="B160" s="4" t="s">
        <v>2437</v>
      </c>
      <c r="C160" s="4" t="s">
        <v>140</v>
      </c>
      <c r="D160" s="4" t="s">
        <v>3037</v>
      </c>
      <c r="E160" s="4" t="s">
        <v>3038</v>
      </c>
      <c r="F160" s="4" t="s">
        <v>3035</v>
      </c>
      <c r="G160" s="4" t="s">
        <v>3039</v>
      </c>
      <c r="H160" s="4" t="s">
        <v>3040</v>
      </c>
      <c r="J160" s="4" t="s">
        <v>3079</v>
      </c>
    </row>
    <row r="161" spans="1:10">
      <c r="A161" s="4">
        <v>160</v>
      </c>
      <c r="B161" s="4" t="s">
        <v>2437</v>
      </c>
      <c r="C161" s="4" t="s">
        <v>140</v>
      </c>
      <c r="D161" s="4" t="s">
        <v>3041</v>
      </c>
      <c r="E161" s="4" t="s">
        <v>3042</v>
      </c>
      <c r="F161" s="4" t="s">
        <v>3043</v>
      </c>
      <c r="G161" s="4" t="s">
        <v>2465</v>
      </c>
      <c r="H161" s="4" t="s">
        <v>3044</v>
      </c>
      <c r="J161" s="4" t="s">
        <v>3079</v>
      </c>
    </row>
    <row r="162" spans="1:10">
      <c r="A162" s="4">
        <v>161</v>
      </c>
      <c r="B162" s="4" t="s">
        <v>2437</v>
      </c>
      <c r="C162" s="4" t="s">
        <v>140</v>
      </c>
      <c r="D162" s="4" t="s">
        <v>3045</v>
      </c>
      <c r="E162" s="4" t="s">
        <v>3046</v>
      </c>
      <c r="F162" s="4" t="s">
        <v>3047</v>
      </c>
      <c r="G162" s="4" t="s">
        <v>2693</v>
      </c>
      <c r="J162" s="4" t="s">
        <v>3079</v>
      </c>
    </row>
    <row r="163" spans="1:10">
      <c r="A163" s="4">
        <v>162</v>
      </c>
      <c r="B163" s="4" t="s">
        <v>2437</v>
      </c>
      <c r="C163" s="4" t="s">
        <v>140</v>
      </c>
      <c r="D163" s="4" t="s">
        <v>3048</v>
      </c>
      <c r="E163" s="4" t="s">
        <v>3049</v>
      </c>
      <c r="F163" s="4" t="s">
        <v>3050</v>
      </c>
      <c r="G163" s="4" t="s">
        <v>2693</v>
      </c>
      <c r="J163" s="4" t="s">
        <v>3079</v>
      </c>
    </row>
    <row r="164" spans="1:10">
      <c r="A164" s="4">
        <v>163</v>
      </c>
      <c r="B164" s="4" t="s">
        <v>2437</v>
      </c>
      <c r="C164" s="4" t="s">
        <v>140</v>
      </c>
      <c r="D164" s="4" t="s">
        <v>3051</v>
      </c>
      <c r="E164" s="4" t="s">
        <v>3052</v>
      </c>
      <c r="F164" s="4" t="s">
        <v>3053</v>
      </c>
      <c r="G164" s="4" t="s">
        <v>2455</v>
      </c>
      <c r="H164" s="4" t="s">
        <v>3054</v>
      </c>
      <c r="J164" s="4" t="s">
        <v>3079</v>
      </c>
    </row>
    <row r="165" spans="1:10">
      <c r="A165" s="4">
        <v>164</v>
      </c>
      <c r="B165" s="4" t="s">
        <v>2437</v>
      </c>
      <c r="C165" s="4" t="s">
        <v>140</v>
      </c>
      <c r="D165" s="4" t="s">
        <v>3055</v>
      </c>
      <c r="E165" s="4" t="s">
        <v>3056</v>
      </c>
      <c r="F165" s="4" t="s">
        <v>3057</v>
      </c>
      <c r="G165" s="4" t="s">
        <v>3025</v>
      </c>
      <c r="J165" s="4" t="s">
        <v>3079</v>
      </c>
    </row>
    <row r="166" spans="1:10">
      <c r="A166" s="4">
        <v>165</v>
      </c>
      <c r="B166" s="4" t="s">
        <v>2437</v>
      </c>
      <c r="C166" s="4" t="s">
        <v>140</v>
      </c>
      <c r="D166" s="4" t="s">
        <v>3058</v>
      </c>
      <c r="E166" s="4" t="s">
        <v>3059</v>
      </c>
      <c r="F166" s="4" t="s">
        <v>2699</v>
      </c>
      <c r="G166" s="4" t="s">
        <v>3060</v>
      </c>
      <c r="J166" s="4" t="s">
        <v>3079</v>
      </c>
    </row>
    <row r="167" spans="1:10">
      <c r="A167" s="4">
        <v>166</v>
      </c>
      <c r="B167" s="4" t="s">
        <v>2437</v>
      </c>
      <c r="C167" s="4" t="s">
        <v>140</v>
      </c>
      <c r="D167" s="4" t="s">
        <v>3061</v>
      </c>
      <c r="E167" s="4" t="s">
        <v>3062</v>
      </c>
      <c r="F167" s="4" t="s">
        <v>3019</v>
      </c>
      <c r="G167" s="4" t="s">
        <v>3063</v>
      </c>
      <c r="H167" s="4" t="s">
        <v>3064</v>
      </c>
      <c r="J167" s="4" t="s">
        <v>3079</v>
      </c>
    </row>
    <row r="168" spans="1:10">
      <c r="A168" s="4">
        <v>167</v>
      </c>
      <c r="B168" s="4" t="s">
        <v>2437</v>
      </c>
      <c r="C168" s="4" t="s">
        <v>140</v>
      </c>
      <c r="D168" s="4" t="s">
        <v>3065</v>
      </c>
      <c r="E168" s="4" t="s">
        <v>3066</v>
      </c>
      <c r="F168" s="4" t="s">
        <v>3067</v>
      </c>
      <c r="G168" s="4" t="s">
        <v>3068</v>
      </c>
      <c r="J168" s="4" t="s">
        <v>3079</v>
      </c>
    </row>
    <row r="169" spans="1:10">
      <c r="A169" s="4">
        <v>168</v>
      </c>
      <c r="B169" s="4" t="s">
        <v>2437</v>
      </c>
      <c r="C169" s="4" t="s">
        <v>140</v>
      </c>
      <c r="D169" s="4" t="s">
        <v>3069</v>
      </c>
      <c r="E169" s="4" t="s">
        <v>3070</v>
      </c>
      <c r="F169" s="4" t="s">
        <v>3071</v>
      </c>
      <c r="G169" s="4" t="s">
        <v>2918</v>
      </c>
      <c r="J169" s="4" t="s">
        <v>3079</v>
      </c>
    </row>
    <row r="170" spans="1:10">
      <c r="A170" s="4">
        <v>169</v>
      </c>
      <c r="B170" s="4" t="s">
        <v>2437</v>
      </c>
      <c r="C170" s="4" t="s">
        <v>140</v>
      </c>
      <c r="D170" s="4" t="s">
        <v>3072</v>
      </c>
      <c r="E170" s="4" t="s">
        <v>3073</v>
      </c>
      <c r="F170" s="4" t="s">
        <v>2540</v>
      </c>
      <c r="G170" s="4" t="s">
        <v>3074</v>
      </c>
      <c r="H170" s="4" t="s">
        <v>3075</v>
      </c>
      <c r="J170" s="4" t="s">
        <v>3079</v>
      </c>
    </row>
    <row r="171" spans="1:10">
      <c r="A171" s="4">
        <v>170</v>
      </c>
      <c r="B171" s="4" t="s">
        <v>2437</v>
      </c>
      <c r="C171" s="4" t="s">
        <v>140</v>
      </c>
      <c r="D171" s="4" t="s">
        <v>3076</v>
      </c>
      <c r="E171" s="4" t="s">
        <v>3077</v>
      </c>
      <c r="F171" s="4" t="s">
        <v>3078</v>
      </c>
      <c r="G171" s="4" t="s">
        <v>2528</v>
      </c>
      <c r="J171" s="4" t="s">
        <v>3079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phoneticPr fontId="8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25" defaultRowHeight="14.4"/>
  <cols>
    <col min="1" max="16384" width="9.125" style="37"/>
  </cols>
  <sheetData/>
  <sheetProtection formatColumns="0" formatRows="0"/>
  <phoneticPr fontId="20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4"/>
  <sheetData>
    <row r="1" spans="1:1">
      <c r="A1" s="2"/>
    </row>
    <row r="12" spans="1:1" ht="19.05" customHeight="1"/>
    <row r="13" spans="1:1" ht="19.05" customHeight="1"/>
    <row r="14" spans="1:1" ht="19.05" customHeight="1"/>
    <row r="15" spans="1:1" ht="19.05" customHeight="1"/>
    <row r="16" spans="1:1" ht="18.7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8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131"/>
  </cols>
  <sheetData>
    <row r="1" spans="1:1">
      <c r="A1" s="251"/>
    </row>
  </sheetData>
  <phoneticPr fontId="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opLeftCell="D5" zoomScaleNormal="100" workbookViewId="0">
      <selection activeCell="F41" sqref="F41:F44"/>
    </sheetView>
  </sheetViews>
  <sheetFormatPr defaultColWidth="9.125" defaultRowHeight="11.4"/>
  <cols>
    <col min="1" max="1" width="10.75" style="286" hidden="1" customWidth="1"/>
    <col min="2" max="2" width="10.75" style="90" hidden="1" customWidth="1"/>
    <col min="3" max="3" width="3.75" style="18" hidden="1" customWidth="1"/>
    <col min="4" max="4" width="1.75" style="21" customWidth="1"/>
    <col min="5" max="5" width="55.25" style="21" customWidth="1"/>
    <col min="6" max="6" width="50.75" style="21" customWidth="1"/>
    <col min="7" max="7" width="3.75" style="20" customWidth="1"/>
    <col min="8" max="8" width="9.125" style="21"/>
    <col min="9" max="9" width="9.125" style="54"/>
    <col min="10" max="10" width="30" style="21" customWidth="1"/>
    <col min="11" max="16384" width="9.125" style="21"/>
  </cols>
  <sheetData>
    <row r="1" spans="1:12" s="508" customFormat="1" ht="3" customHeight="1">
      <c r="A1" s="506"/>
      <c r="B1" s="507"/>
      <c r="F1" s="508">
        <v>26472030</v>
      </c>
      <c r="G1" s="509"/>
      <c r="I1" s="509"/>
    </row>
    <row r="2" spans="1:12" s="17" customFormat="1" ht="13.8">
      <c r="A2" s="285"/>
      <c r="B2" s="90"/>
      <c r="E2" s="514" t="str">
        <f>"Код шаблона: " &amp; GetCode()</f>
        <v>Код шаблона: FAS.JKH.OPEN.INFO.REQUEST.VO</v>
      </c>
      <c r="F2" s="584"/>
      <c r="G2" s="513"/>
      <c r="H2" s="513"/>
      <c r="I2" s="513"/>
      <c r="J2" s="513"/>
      <c r="K2" s="513"/>
      <c r="L2" s="513"/>
    </row>
    <row r="3" spans="1:12" ht="13.8">
      <c r="E3" s="515" t="str">
        <f>"Версия " &amp; GetVersion()</f>
        <v>Версия 1.0.1</v>
      </c>
      <c r="F3" s="584"/>
      <c r="G3" s="42"/>
      <c r="H3" s="42"/>
      <c r="I3" s="42"/>
      <c r="J3" s="42"/>
      <c r="K3" s="42"/>
      <c r="L3" s="381"/>
    </row>
    <row r="4" spans="1:12" s="493" customFormat="1" ht="5.4">
      <c r="A4" s="487"/>
      <c r="B4" s="488"/>
      <c r="C4" s="489"/>
      <c r="D4" s="490"/>
      <c r="E4" s="510"/>
      <c r="F4" s="511"/>
      <c r="G4" s="512"/>
      <c r="I4" s="494"/>
    </row>
    <row r="5" spans="1:12" ht="48" customHeight="1">
      <c r="D5" s="22"/>
      <c r="E5" s="719" t="s">
        <v>642</v>
      </c>
      <c r="F5" s="720"/>
      <c r="G5" s="574"/>
      <c r="J5" s="423"/>
    </row>
    <row r="6" spans="1:12" s="493" customFormat="1" ht="5.4">
      <c r="A6" s="487"/>
      <c r="B6" s="488"/>
      <c r="C6" s="489"/>
      <c r="D6" s="490"/>
      <c r="E6" s="495"/>
      <c r="F6" s="496"/>
      <c r="G6" s="497"/>
      <c r="I6" s="494"/>
    </row>
    <row r="7" spans="1:12" ht="27.6">
      <c r="D7" s="22"/>
      <c r="E7" s="23" t="s">
        <v>55</v>
      </c>
      <c r="F7" s="450" t="s">
        <v>140</v>
      </c>
      <c r="G7" s="505"/>
    </row>
    <row r="8" spans="1:12" s="493" customFormat="1" ht="5.4">
      <c r="A8" s="487"/>
      <c r="B8" s="488"/>
      <c r="C8" s="489"/>
      <c r="D8" s="490"/>
      <c r="E8" s="491"/>
      <c r="F8" s="492"/>
      <c r="G8" s="490"/>
      <c r="I8" s="494"/>
    </row>
    <row r="9" spans="1:12" ht="34.200000000000003">
      <c r="D9" s="22"/>
      <c r="E9" s="23" t="s">
        <v>481</v>
      </c>
      <c r="F9" s="469" t="s">
        <v>88</v>
      </c>
      <c r="G9" s="504"/>
    </row>
    <row r="10" spans="1:12" s="493" customFormat="1" ht="5.4">
      <c r="A10" s="498"/>
      <c r="B10" s="488"/>
      <c r="C10" s="489"/>
      <c r="D10" s="499"/>
      <c r="E10" s="495"/>
      <c r="F10" s="500"/>
      <c r="G10" s="501"/>
      <c r="I10" s="494"/>
    </row>
    <row r="11" spans="1:12" ht="27.6">
      <c r="A11" s="288"/>
      <c r="D11" s="22"/>
      <c r="E11" s="81" t="s">
        <v>479</v>
      </c>
      <c r="F11" s="690" t="s">
        <v>2426</v>
      </c>
      <c r="G11" s="502"/>
    </row>
    <row r="12" spans="1:12" ht="27.6">
      <c r="D12" s="22"/>
      <c r="E12" s="81" t="s">
        <v>480</v>
      </c>
      <c r="F12" s="690" t="s">
        <v>2427</v>
      </c>
      <c r="G12" s="504"/>
    </row>
    <row r="13" spans="1:12" s="493" customFormat="1" ht="5.4">
      <c r="A13" s="498"/>
      <c r="B13" s="488"/>
      <c r="C13" s="489"/>
      <c r="D13" s="499"/>
      <c r="E13" s="495"/>
      <c r="F13" s="500"/>
      <c r="G13" s="501"/>
      <c r="I13" s="494"/>
    </row>
    <row r="14" spans="1:12" ht="27.6">
      <c r="D14" s="22"/>
      <c r="E14" s="81" t="s">
        <v>372</v>
      </c>
      <c r="F14" s="663" t="s">
        <v>45</v>
      </c>
      <c r="G14" s="504"/>
    </row>
    <row r="15" spans="1:12" ht="27.6" hidden="1">
      <c r="D15" s="22"/>
      <c r="E15" s="81" t="s">
        <v>301</v>
      </c>
      <c r="F15" s="671" t="s">
        <v>697</v>
      </c>
      <c r="G15" s="504"/>
    </row>
    <row r="16" spans="1:12" ht="27.6" hidden="1">
      <c r="D16" s="22"/>
      <c r="E16" s="81" t="s">
        <v>634</v>
      </c>
      <c r="F16" s="672"/>
      <c r="G16" s="504"/>
    </row>
    <row r="17" spans="1:11" ht="20.399999999999999">
      <c r="D17" s="22"/>
      <c r="E17" s="23"/>
      <c r="F17" s="648" t="s">
        <v>687</v>
      </c>
      <c r="G17" s="19"/>
    </row>
    <row r="18" spans="1:11" s="617" customFormat="1" ht="4.2" hidden="1">
      <c r="A18" s="616"/>
      <c r="B18" s="616"/>
      <c r="D18" s="618"/>
      <c r="E18" s="615"/>
      <c r="F18" s="619"/>
      <c r="G18" s="618"/>
      <c r="I18" s="620"/>
    </row>
    <row r="19" spans="1:11" ht="27.6">
      <c r="D19" s="22"/>
      <c r="E19" s="81" t="s">
        <v>621</v>
      </c>
      <c r="F19" s="664" t="s">
        <v>3080</v>
      </c>
      <c r="G19" s="504"/>
    </row>
    <row r="20" spans="1:11" ht="27.6">
      <c r="D20" s="22"/>
      <c r="E20" s="81" t="s">
        <v>622</v>
      </c>
      <c r="F20" s="663" t="s">
        <v>3081</v>
      </c>
      <c r="G20" s="504"/>
    </row>
    <row r="21" spans="1:11" s="617" customFormat="1" ht="4.2" hidden="1">
      <c r="A21" s="616"/>
      <c r="B21" s="616"/>
      <c r="D21" s="618"/>
      <c r="E21" s="615"/>
      <c r="F21" s="640"/>
      <c r="G21" s="618"/>
      <c r="I21" s="620"/>
    </row>
    <row r="22" spans="1:11" s="643" customFormat="1" ht="20.399999999999999" hidden="1">
      <c r="A22" s="646"/>
      <c r="B22" s="90"/>
      <c r="C22" s="641"/>
      <c r="D22" s="644"/>
      <c r="E22" s="645"/>
      <c r="F22" s="649" t="s">
        <v>688</v>
      </c>
      <c r="G22" s="642"/>
      <c r="I22" s="54"/>
    </row>
    <row r="23" spans="1:11" s="617" customFormat="1" ht="4.2" hidden="1">
      <c r="A23" s="616"/>
      <c r="B23" s="616"/>
      <c r="D23" s="618"/>
      <c r="E23" s="615"/>
      <c r="F23" s="619"/>
      <c r="G23" s="618"/>
      <c r="I23" s="620"/>
    </row>
    <row r="24" spans="1:11" s="643" customFormat="1" ht="27.6" hidden="1">
      <c r="A24" s="646"/>
      <c r="B24" s="90"/>
      <c r="C24" s="641"/>
      <c r="D24" s="644"/>
      <c r="E24" s="650" t="s">
        <v>689</v>
      </c>
      <c r="F24" s="672"/>
      <c r="G24" s="647"/>
      <c r="I24" s="54"/>
    </row>
    <row r="25" spans="1:11" s="643" customFormat="1" ht="27.6" hidden="1">
      <c r="A25" s="646"/>
      <c r="B25" s="90"/>
      <c r="C25" s="641"/>
      <c r="D25" s="644"/>
      <c r="E25" s="650" t="s">
        <v>690</v>
      </c>
      <c r="F25" s="452"/>
      <c r="G25" s="647"/>
      <c r="I25" s="54"/>
    </row>
    <row r="26" spans="1:11" s="617" customFormat="1" ht="4.2" hidden="1">
      <c r="A26" s="616"/>
      <c r="B26" s="616"/>
      <c r="D26" s="618"/>
      <c r="E26" s="615"/>
      <c r="F26" s="640"/>
      <c r="G26" s="618"/>
      <c r="I26" s="620"/>
    </row>
    <row r="27" spans="1:11" s="493" customFormat="1" ht="35.1" customHeight="1">
      <c r="A27" s="498"/>
      <c r="B27" s="488"/>
      <c r="C27" s="489"/>
      <c r="D27" s="499"/>
      <c r="E27" s="495"/>
      <c r="F27" s="500"/>
      <c r="G27" s="501"/>
      <c r="I27" s="494"/>
    </row>
    <row r="28" spans="1:11" ht="27.6">
      <c r="D28" s="22"/>
      <c r="E28" s="81" t="s">
        <v>173</v>
      </c>
      <c r="F28" s="469" t="s">
        <v>88</v>
      </c>
      <c r="G28" s="504"/>
    </row>
    <row r="29" spans="1:11" ht="27.6">
      <c r="C29" s="26"/>
      <c r="D29" s="27"/>
      <c r="E29" s="28" t="s">
        <v>82</v>
      </c>
      <c r="F29" s="451" t="s">
        <v>2624</v>
      </c>
      <c r="G29" s="503"/>
      <c r="K29" s="21" t="s">
        <v>627</v>
      </c>
    </row>
    <row r="30" spans="1:11" ht="27.6" hidden="1">
      <c r="C30" s="26"/>
      <c r="D30" s="27"/>
      <c r="E30" s="51" t="s">
        <v>206</v>
      </c>
      <c r="F30" s="452"/>
      <c r="G30" s="503"/>
    </row>
    <row r="31" spans="1:11" ht="27.6">
      <c r="C31" s="26"/>
      <c r="D31" s="27"/>
      <c r="E31" s="28" t="s">
        <v>56</v>
      </c>
      <c r="F31" s="451" t="s">
        <v>2625</v>
      </c>
      <c r="G31" s="503"/>
    </row>
    <row r="32" spans="1:11" ht="27.6">
      <c r="C32" s="26"/>
      <c r="D32" s="27"/>
      <c r="E32" s="28" t="s">
        <v>57</v>
      </c>
      <c r="F32" s="451" t="s">
        <v>2626</v>
      </c>
      <c r="G32" s="503"/>
      <c r="H32" s="29"/>
    </row>
    <row r="33" spans="1:9" s="493" customFormat="1" ht="5.4">
      <c r="A33" s="498"/>
      <c r="B33" s="488"/>
      <c r="C33" s="489"/>
      <c r="D33" s="499"/>
      <c r="E33" s="495"/>
      <c r="F33" s="500"/>
      <c r="G33" s="501"/>
      <c r="I33" s="494"/>
    </row>
    <row r="34" spans="1:9" ht="27.6">
      <c r="A34" s="287"/>
      <c r="D34" s="24"/>
      <c r="E34" s="81" t="s">
        <v>246</v>
      </c>
      <c r="F34" s="665" t="s">
        <v>207</v>
      </c>
      <c r="G34" s="502"/>
    </row>
    <row r="35" spans="1:9" s="493" customFormat="1" ht="5.4" hidden="1">
      <c r="A35" s="487"/>
      <c r="B35" s="488"/>
      <c r="C35" s="489"/>
      <c r="D35" s="490"/>
      <c r="E35" s="491"/>
      <c r="F35" s="492"/>
      <c r="G35" s="490"/>
      <c r="I35" s="494"/>
    </row>
    <row r="36" spans="1:9" s="631" customFormat="1" ht="4.2" hidden="1">
      <c r="A36" s="626"/>
      <c r="B36" s="507"/>
      <c r="C36" s="627"/>
      <c r="D36" s="628"/>
      <c r="E36" s="629"/>
      <c r="F36" s="630"/>
      <c r="G36" s="628"/>
      <c r="I36" s="509"/>
    </row>
    <row r="37" spans="1:9" s="493" customFormat="1" ht="5.4">
      <c r="A37" s="498"/>
      <c r="B37" s="488"/>
      <c r="C37" s="489"/>
      <c r="D37" s="499"/>
      <c r="E37" s="495"/>
      <c r="F37" s="500"/>
      <c r="G37" s="501"/>
      <c r="I37" s="494"/>
    </row>
    <row r="38" spans="1:9" ht="27.6">
      <c r="A38" s="289"/>
      <c r="B38" s="92"/>
      <c r="D38" s="31"/>
      <c r="E38" s="30" t="s">
        <v>553</v>
      </c>
      <c r="F38" s="693" t="s">
        <v>3085</v>
      </c>
      <c r="G38" s="502"/>
    </row>
    <row r="39" spans="1:9" ht="27.6">
      <c r="A39" s="289"/>
      <c r="B39" s="92"/>
      <c r="D39" s="31"/>
      <c r="E39" s="40" t="s">
        <v>554</v>
      </c>
      <c r="F39" s="693" t="s">
        <v>3086</v>
      </c>
      <c r="G39" s="502"/>
    </row>
    <row r="40" spans="1:9" ht="20.399999999999999">
      <c r="D40" s="22"/>
      <c r="E40" s="23"/>
      <c r="F40" s="587" t="s">
        <v>586</v>
      </c>
      <c r="G40" s="19"/>
    </row>
    <row r="41" spans="1:9" ht="27.6">
      <c r="A41" s="289"/>
      <c r="D41" s="19"/>
      <c r="E41" s="585" t="s">
        <v>90</v>
      </c>
      <c r="F41" s="693" t="s">
        <v>3088</v>
      </c>
      <c r="G41" s="502"/>
    </row>
    <row r="42" spans="1:9" ht="27.6">
      <c r="A42" s="289"/>
      <c r="B42" s="92"/>
      <c r="D42" s="31"/>
      <c r="E42" s="585" t="s">
        <v>91</v>
      </c>
      <c r="F42" s="693" t="s">
        <v>3090</v>
      </c>
      <c r="G42" s="502"/>
    </row>
    <row r="43" spans="1:9" ht="27.6">
      <c r="A43" s="289"/>
      <c r="B43" s="92"/>
      <c r="D43" s="31"/>
      <c r="E43" s="585" t="s">
        <v>587</v>
      </c>
      <c r="F43" s="693" t="s">
        <v>3089</v>
      </c>
      <c r="G43" s="502"/>
    </row>
    <row r="44" spans="1:9" ht="27.6">
      <c r="D44" s="22"/>
      <c r="E44" s="586" t="s">
        <v>588</v>
      </c>
      <c r="F44" s="32" t="s">
        <v>3087</v>
      </c>
      <c r="G44" s="504"/>
    </row>
    <row r="45" spans="1:9" ht="20.100000000000001" customHeight="1">
      <c r="A45" s="289"/>
      <c r="D45" s="19"/>
      <c r="F45" s="205"/>
      <c r="G45" s="25"/>
    </row>
    <row r="46" spans="1:9" ht="20.399999999999999">
      <c r="A46" s="289"/>
      <c r="B46" s="92"/>
      <c r="D46" s="31"/>
      <c r="E46" s="30"/>
      <c r="F46" s="206"/>
      <c r="G46" s="25"/>
    </row>
    <row r="47" spans="1:9" ht="20.399999999999999">
      <c r="A47" s="289"/>
      <c r="B47" s="92"/>
      <c r="D47" s="31"/>
      <c r="E47" s="30"/>
      <c r="F47" s="206"/>
      <c r="G47" s="25"/>
    </row>
    <row r="48" spans="1:9" ht="20.399999999999999">
      <c r="A48" s="289"/>
      <c r="B48" s="92"/>
      <c r="D48" s="31"/>
      <c r="E48" s="40"/>
      <c r="F48" s="206"/>
      <c r="G48" s="25"/>
    </row>
    <row r="49" spans="1:9" ht="20.399999999999999">
      <c r="A49" s="289"/>
      <c r="B49" s="92"/>
      <c r="D49" s="31"/>
      <c r="E49" s="30"/>
      <c r="F49" s="206"/>
      <c r="G49" s="25"/>
    </row>
    <row r="52" spans="1:9">
      <c r="E52" s="721"/>
      <c r="F52" s="721"/>
      <c r="G52" s="721"/>
      <c r="H52" s="721"/>
      <c r="I52" s="721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8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41:F44 F20 F25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896"/>
  <sheetViews>
    <sheetView showGridLines="0" zoomScaleNormal="100" workbookViewId="0"/>
  </sheetViews>
  <sheetFormatPr defaultRowHeight="11.4"/>
  <sheetData>
    <row r="1" spans="1:4">
      <c r="A1" t="s">
        <v>2422</v>
      </c>
      <c r="B1" t="s">
        <v>521</v>
      </c>
      <c r="C1" t="s">
        <v>522</v>
      </c>
      <c r="D1" t="s">
        <v>2421</v>
      </c>
    </row>
    <row r="2" spans="1:4">
      <c r="A2">
        <v>1</v>
      </c>
      <c r="B2" t="s">
        <v>698</v>
      </c>
      <c r="C2" t="s">
        <v>698</v>
      </c>
      <c r="D2" t="s">
        <v>699</v>
      </c>
    </row>
    <row r="3" spans="1:4">
      <c r="A3">
        <v>2</v>
      </c>
      <c r="B3" t="s">
        <v>698</v>
      </c>
      <c r="C3" t="s">
        <v>700</v>
      </c>
      <c r="D3" t="s">
        <v>701</v>
      </c>
    </row>
    <row r="4" spans="1:4">
      <c r="A4">
        <v>3</v>
      </c>
      <c r="B4" t="s">
        <v>698</v>
      </c>
      <c r="C4" t="s">
        <v>702</v>
      </c>
      <c r="D4" t="s">
        <v>703</v>
      </c>
    </row>
    <row r="5" spans="1:4">
      <c r="A5">
        <v>4</v>
      </c>
      <c r="B5" t="s">
        <v>698</v>
      </c>
      <c r="C5" t="s">
        <v>704</v>
      </c>
      <c r="D5" t="s">
        <v>705</v>
      </c>
    </row>
    <row r="6" spans="1:4">
      <c r="A6">
        <v>5</v>
      </c>
      <c r="B6" t="s">
        <v>698</v>
      </c>
      <c r="C6" t="s">
        <v>706</v>
      </c>
      <c r="D6" t="s">
        <v>707</v>
      </c>
    </row>
    <row r="7" spans="1:4">
      <c r="A7">
        <v>6</v>
      </c>
      <c r="B7" t="s">
        <v>698</v>
      </c>
      <c r="C7" t="s">
        <v>708</v>
      </c>
      <c r="D7" t="s">
        <v>709</v>
      </c>
    </row>
    <row r="8" spans="1:4">
      <c r="A8">
        <v>7</v>
      </c>
      <c r="B8" t="s">
        <v>698</v>
      </c>
      <c r="C8" t="s">
        <v>710</v>
      </c>
      <c r="D8" t="s">
        <v>711</v>
      </c>
    </row>
    <row r="9" spans="1:4">
      <c r="A9">
        <v>8</v>
      </c>
      <c r="B9" t="s">
        <v>698</v>
      </c>
      <c r="C9" t="s">
        <v>712</v>
      </c>
      <c r="D9" t="s">
        <v>713</v>
      </c>
    </row>
    <row r="10" spans="1:4">
      <c r="A10">
        <v>9</v>
      </c>
      <c r="B10" t="s">
        <v>698</v>
      </c>
      <c r="C10" t="s">
        <v>714</v>
      </c>
      <c r="D10" t="s">
        <v>715</v>
      </c>
    </row>
    <row r="11" spans="1:4">
      <c r="A11">
        <v>10</v>
      </c>
      <c r="B11" t="s">
        <v>698</v>
      </c>
      <c r="C11" t="s">
        <v>716</v>
      </c>
      <c r="D11" t="s">
        <v>717</v>
      </c>
    </row>
    <row r="12" spans="1:4">
      <c r="A12">
        <v>11</v>
      </c>
      <c r="B12" t="s">
        <v>698</v>
      </c>
      <c r="C12" t="s">
        <v>718</v>
      </c>
      <c r="D12" t="s">
        <v>719</v>
      </c>
    </row>
    <row r="13" spans="1:4">
      <c r="A13">
        <v>12</v>
      </c>
      <c r="B13" t="s">
        <v>698</v>
      </c>
      <c r="C13" t="s">
        <v>720</v>
      </c>
      <c r="D13" t="s">
        <v>721</v>
      </c>
    </row>
    <row r="14" spans="1:4">
      <c r="A14">
        <v>13</v>
      </c>
      <c r="B14" t="s">
        <v>698</v>
      </c>
      <c r="C14" t="s">
        <v>722</v>
      </c>
      <c r="D14" t="s">
        <v>723</v>
      </c>
    </row>
    <row r="15" spans="1:4">
      <c r="A15">
        <v>14</v>
      </c>
      <c r="B15" t="s">
        <v>698</v>
      </c>
      <c r="C15" t="s">
        <v>724</v>
      </c>
      <c r="D15" t="s">
        <v>725</v>
      </c>
    </row>
    <row r="16" spans="1:4">
      <c r="A16">
        <v>15</v>
      </c>
      <c r="B16" t="s">
        <v>698</v>
      </c>
      <c r="C16" t="s">
        <v>726</v>
      </c>
      <c r="D16" t="s">
        <v>727</v>
      </c>
    </row>
    <row r="17" spans="1:4">
      <c r="A17">
        <v>16</v>
      </c>
      <c r="B17" t="s">
        <v>698</v>
      </c>
      <c r="C17" t="s">
        <v>728</v>
      </c>
      <c r="D17" t="s">
        <v>729</v>
      </c>
    </row>
    <row r="18" spans="1:4">
      <c r="A18">
        <v>17</v>
      </c>
      <c r="B18" t="s">
        <v>730</v>
      </c>
      <c r="C18" t="s">
        <v>732</v>
      </c>
      <c r="D18" t="s">
        <v>733</v>
      </c>
    </row>
    <row r="19" spans="1:4">
      <c r="A19">
        <v>18</v>
      </c>
      <c r="B19" t="s">
        <v>730</v>
      </c>
      <c r="C19" t="s">
        <v>734</v>
      </c>
      <c r="D19" t="s">
        <v>735</v>
      </c>
    </row>
    <row r="20" spans="1:4">
      <c r="A20">
        <v>19</v>
      </c>
      <c r="B20" t="s">
        <v>730</v>
      </c>
      <c r="C20" t="s">
        <v>730</v>
      </c>
      <c r="D20" t="s">
        <v>731</v>
      </c>
    </row>
    <row r="21" spans="1:4">
      <c r="A21">
        <v>20</v>
      </c>
      <c r="B21" t="s">
        <v>730</v>
      </c>
      <c r="C21" t="s">
        <v>736</v>
      </c>
      <c r="D21" t="s">
        <v>737</v>
      </c>
    </row>
    <row r="22" spans="1:4">
      <c r="A22">
        <v>21</v>
      </c>
      <c r="B22" t="s">
        <v>730</v>
      </c>
      <c r="C22" t="s">
        <v>738</v>
      </c>
      <c r="D22" t="s">
        <v>739</v>
      </c>
    </row>
    <row r="23" spans="1:4">
      <c r="A23">
        <v>22</v>
      </c>
      <c r="B23" t="s">
        <v>730</v>
      </c>
      <c r="C23" t="s">
        <v>740</v>
      </c>
      <c r="D23" t="s">
        <v>741</v>
      </c>
    </row>
    <row r="24" spans="1:4">
      <c r="A24">
        <v>23</v>
      </c>
      <c r="B24" t="s">
        <v>730</v>
      </c>
      <c r="C24" t="s">
        <v>742</v>
      </c>
      <c r="D24" t="s">
        <v>743</v>
      </c>
    </row>
    <row r="25" spans="1:4">
      <c r="A25">
        <v>24</v>
      </c>
      <c r="B25" t="s">
        <v>730</v>
      </c>
      <c r="C25" t="s">
        <v>744</v>
      </c>
      <c r="D25" t="s">
        <v>745</v>
      </c>
    </row>
    <row r="26" spans="1:4">
      <c r="A26">
        <v>25</v>
      </c>
      <c r="B26" t="s">
        <v>730</v>
      </c>
      <c r="C26" t="s">
        <v>746</v>
      </c>
      <c r="D26" t="s">
        <v>747</v>
      </c>
    </row>
    <row r="27" spans="1:4">
      <c r="A27">
        <v>26</v>
      </c>
      <c r="B27" t="s">
        <v>730</v>
      </c>
      <c r="C27" t="s">
        <v>748</v>
      </c>
      <c r="D27" t="s">
        <v>749</v>
      </c>
    </row>
    <row r="28" spans="1:4">
      <c r="A28">
        <v>27</v>
      </c>
      <c r="B28" t="s">
        <v>730</v>
      </c>
      <c r="C28" t="s">
        <v>750</v>
      </c>
      <c r="D28" t="s">
        <v>751</v>
      </c>
    </row>
    <row r="29" spans="1:4">
      <c r="A29">
        <v>28</v>
      </c>
      <c r="B29" t="s">
        <v>730</v>
      </c>
      <c r="C29" t="s">
        <v>752</v>
      </c>
      <c r="D29" t="s">
        <v>753</v>
      </c>
    </row>
    <row r="30" spans="1:4">
      <c r="A30">
        <v>29</v>
      </c>
      <c r="B30" t="s">
        <v>730</v>
      </c>
      <c r="C30" t="s">
        <v>754</v>
      </c>
      <c r="D30" t="s">
        <v>755</v>
      </c>
    </row>
    <row r="31" spans="1:4">
      <c r="A31">
        <v>30</v>
      </c>
      <c r="B31" t="s">
        <v>730</v>
      </c>
      <c r="C31" t="s">
        <v>756</v>
      </c>
      <c r="D31" t="s">
        <v>757</v>
      </c>
    </row>
    <row r="32" spans="1:4">
      <c r="A32">
        <v>31</v>
      </c>
      <c r="B32" t="s">
        <v>730</v>
      </c>
      <c r="C32" t="s">
        <v>758</v>
      </c>
      <c r="D32" t="s">
        <v>759</v>
      </c>
    </row>
    <row r="33" spans="1:4">
      <c r="A33">
        <v>32</v>
      </c>
      <c r="B33" t="s">
        <v>730</v>
      </c>
      <c r="C33" t="s">
        <v>760</v>
      </c>
      <c r="D33" t="s">
        <v>761</v>
      </c>
    </row>
    <row r="34" spans="1:4">
      <c r="A34">
        <v>33</v>
      </c>
      <c r="B34" t="s">
        <v>730</v>
      </c>
      <c r="C34" t="s">
        <v>762</v>
      </c>
      <c r="D34" t="s">
        <v>763</v>
      </c>
    </row>
    <row r="35" spans="1:4">
      <c r="A35">
        <v>34</v>
      </c>
      <c r="B35" t="s">
        <v>730</v>
      </c>
      <c r="C35" t="s">
        <v>764</v>
      </c>
      <c r="D35" t="s">
        <v>765</v>
      </c>
    </row>
    <row r="36" spans="1:4">
      <c r="A36">
        <v>35</v>
      </c>
      <c r="B36" t="s">
        <v>730</v>
      </c>
      <c r="C36" t="s">
        <v>766</v>
      </c>
      <c r="D36" t="s">
        <v>767</v>
      </c>
    </row>
    <row r="37" spans="1:4">
      <c r="A37">
        <v>36</v>
      </c>
      <c r="B37" t="s">
        <v>730</v>
      </c>
      <c r="C37" t="s">
        <v>768</v>
      </c>
      <c r="D37" t="s">
        <v>769</v>
      </c>
    </row>
    <row r="38" spans="1:4">
      <c r="A38">
        <v>37</v>
      </c>
      <c r="B38" t="s">
        <v>730</v>
      </c>
      <c r="C38" t="s">
        <v>770</v>
      </c>
      <c r="D38" t="s">
        <v>771</v>
      </c>
    </row>
    <row r="39" spans="1:4">
      <c r="A39">
        <v>38</v>
      </c>
      <c r="B39" t="s">
        <v>772</v>
      </c>
      <c r="C39" t="s">
        <v>774</v>
      </c>
      <c r="D39" t="s">
        <v>775</v>
      </c>
    </row>
    <row r="40" spans="1:4">
      <c r="A40">
        <v>39</v>
      </c>
      <c r="B40" t="s">
        <v>772</v>
      </c>
      <c r="C40" t="s">
        <v>776</v>
      </c>
      <c r="D40" t="s">
        <v>777</v>
      </c>
    </row>
    <row r="41" spans="1:4">
      <c r="A41">
        <v>40</v>
      </c>
      <c r="B41" t="s">
        <v>772</v>
      </c>
      <c r="C41" t="s">
        <v>772</v>
      </c>
      <c r="D41" t="s">
        <v>773</v>
      </c>
    </row>
    <row r="42" spans="1:4">
      <c r="A42">
        <v>41</v>
      </c>
      <c r="B42" t="s">
        <v>772</v>
      </c>
      <c r="C42" t="s">
        <v>778</v>
      </c>
      <c r="D42" t="s">
        <v>779</v>
      </c>
    </row>
    <row r="43" spans="1:4">
      <c r="A43">
        <v>42</v>
      </c>
      <c r="B43" t="s">
        <v>772</v>
      </c>
      <c r="C43" t="s">
        <v>780</v>
      </c>
      <c r="D43" t="s">
        <v>781</v>
      </c>
    </row>
    <row r="44" spans="1:4">
      <c r="A44">
        <v>43</v>
      </c>
      <c r="B44" t="s">
        <v>772</v>
      </c>
      <c r="C44" t="s">
        <v>782</v>
      </c>
      <c r="D44" t="s">
        <v>783</v>
      </c>
    </row>
    <row r="45" spans="1:4">
      <c r="A45">
        <v>44</v>
      </c>
      <c r="B45" t="s">
        <v>772</v>
      </c>
      <c r="C45" t="s">
        <v>784</v>
      </c>
      <c r="D45" t="s">
        <v>785</v>
      </c>
    </row>
    <row r="46" spans="1:4">
      <c r="A46">
        <v>45</v>
      </c>
      <c r="B46" t="s">
        <v>772</v>
      </c>
      <c r="C46" t="s">
        <v>786</v>
      </c>
      <c r="D46" t="s">
        <v>787</v>
      </c>
    </row>
    <row r="47" spans="1:4">
      <c r="A47">
        <v>46</v>
      </c>
      <c r="B47" t="s">
        <v>772</v>
      </c>
      <c r="C47" t="s">
        <v>788</v>
      </c>
      <c r="D47" t="s">
        <v>789</v>
      </c>
    </row>
    <row r="48" spans="1:4">
      <c r="A48">
        <v>47</v>
      </c>
      <c r="B48" t="s">
        <v>772</v>
      </c>
      <c r="C48" t="s">
        <v>790</v>
      </c>
      <c r="D48" t="s">
        <v>791</v>
      </c>
    </row>
    <row r="49" spans="1:4">
      <c r="A49">
        <v>48</v>
      </c>
      <c r="B49" t="s">
        <v>772</v>
      </c>
      <c r="C49" t="s">
        <v>792</v>
      </c>
      <c r="D49" t="s">
        <v>793</v>
      </c>
    </row>
    <row r="50" spans="1:4">
      <c r="A50">
        <v>49</v>
      </c>
      <c r="B50" t="s">
        <v>772</v>
      </c>
      <c r="C50" t="s">
        <v>794</v>
      </c>
      <c r="D50" t="s">
        <v>795</v>
      </c>
    </row>
    <row r="51" spans="1:4">
      <c r="A51">
        <v>50</v>
      </c>
      <c r="B51" t="s">
        <v>772</v>
      </c>
      <c r="C51" t="s">
        <v>796</v>
      </c>
      <c r="D51" t="s">
        <v>797</v>
      </c>
    </row>
    <row r="52" spans="1:4">
      <c r="A52">
        <v>51</v>
      </c>
      <c r="B52" t="s">
        <v>798</v>
      </c>
      <c r="C52" t="s">
        <v>800</v>
      </c>
      <c r="D52" t="s">
        <v>801</v>
      </c>
    </row>
    <row r="53" spans="1:4">
      <c r="A53">
        <v>52</v>
      </c>
      <c r="B53" t="s">
        <v>798</v>
      </c>
      <c r="C53" t="s">
        <v>798</v>
      </c>
      <c r="D53" t="s">
        <v>799</v>
      </c>
    </row>
    <row r="54" spans="1:4">
      <c r="A54">
        <v>53</v>
      </c>
      <c r="B54" t="s">
        <v>798</v>
      </c>
      <c r="C54" t="s">
        <v>802</v>
      </c>
      <c r="D54" t="s">
        <v>803</v>
      </c>
    </row>
    <row r="55" spans="1:4">
      <c r="A55">
        <v>54</v>
      </c>
      <c r="B55" t="s">
        <v>798</v>
      </c>
      <c r="C55" t="s">
        <v>804</v>
      </c>
      <c r="D55" t="s">
        <v>805</v>
      </c>
    </row>
    <row r="56" spans="1:4">
      <c r="A56">
        <v>55</v>
      </c>
      <c r="B56" t="s">
        <v>798</v>
      </c>
      <c r="C56" t="s">
        <v>806</v>
      </c>
      <c r="D56" t="s">
        <v>807</v>
      </c>
    </row>
    <row r="57" spans="1:4">
      <c r="A57">
        <v>56</v>
      </c>
      <c r="B57" t="s">
        <v>798</v>
      </c>
      <c r="C57" t="s">
        <v>808</v>
      </c>
      <c r="D57" t="s">
        <v>809</v>
      </c>
    </row>
    <row r="58" spans="1:4">
      <c r="A58">
        <v>57</v>
      </c>
      <c r="B58" t="s">
        <v>798</v>
      </c>
      <c r="C58" t="s">
        <v>810</v>
      </c>
      <c r="D58" t="s">
        <v>811</v>
      </c>
    </row>
    <row r="59" spans="1:4">
      <c r="A59">
        <v>58</v>
      </c>
      <c r="B59" t="s">
        <v>798</v>
      </c>
      <c r="C59" t="s">
        <v>812</v>
      </c>
      <c r="D59" t="s">
        <v>813</v>
      </c>
    </row>
    <row r="60" spans="1:4">
      <c r="A60">
        <v>59</v>
      </c>
      <c r="B60" t="s">
        <v>798</v>
      </c>
      <c r="C60" t="s">
        <v>814</v>
      </c>
      <c r="D60" t="s">
        <v>815</v>
      </c>
    </row>
    <row r="61" spans="1:4">
      <c r="A61">
        <v>60</v>
      </c>
      <c r="B61" t="s">
        <v>798</v>
      </c>
      <c r="C61" t="s">
        <v>816</v>
      </c>
      <c r="D61" t="s">
        <v>817</v>
      </c>
    </row>
    <row r="62" spans="1:4">
      <c r="A62">
        <v>61</v>
      </c>
      <c r="B62" t="s">
        <v>798</v>
      </c>
      <c r="C62" t="s">
        <v>818</v>
      </c>
      <c r="D62" t="s">
        <v>819</v>
      </c>
    </row>
    <row r="63" spans="1:4">
      <c r="A63">
        <v>62</v>
      </c>
      <c r="B63" t="s">
        <v>798</v>
      </c>
      <c r="C63" t="s">
        <v>820</v>
      </c>
      <c r="D63" t="s">
        <v>821</v>
      </c>
    </row>
    <row r="64" spans="1:4">
      <c r="A64">
        <v>63</v>
      </c>
      <c r="B64" t="s">
        <v>798</v>
      </c>
      <c r="C64" t="s">
        <v>822</v>
      </c>
      <c r="D64" t="s">
        <v>823</v>
      </c>
    </row>
    <row r="65" spans="1:4">
      <c r="A65">
        <v>64</v>
      </c>
      <c r="B65" t="s">
        <v>798</v>
      </c>
      <c r="C65" t="s">
        <v>824</v>
      </c>
      <c r="D65" t="s">
        <v>825</v>
      </c>
    </row>
    <row r="66" spans="1:4">
      <c r="A66">
        <v>65</v>
      </c>
      <c r="B66" t="s">
        <v>798</v>
      </c>
      <c r="C66" t="s">
        <v>826</v>
      </c>
      <c r="D66" t="s">
        <v>827</v>
      </c>
    </row>
    <row r="67" spans="1:4">
      <c r="A67">
        <v>66</v>
      </c>
      <c r="B67" t="s">
        <v>798</v>
      </c>
      <c r="C67" t="s">
        <v>828</v>
      </c>
      <c r="D67" t="s">
        <v>829</v>
      </c>
    </row>
    <row r="68" spans="1:4">
      <c r="A68">
        <v>67</v>
      </c>
      <c r="B68" t="s">
        <v>830</v>
      </c>
      <c r="C68" t="s">
        <v>830</v>
      </c>
      <c r="D68" t="s">
        <v>831</v>
      </c>
    </row>
    <row r="69" spans="1:4">
      <c r="A69">
        <v>68</v>
      </c>
      <c r="B69" t="s">
        <v>830</v>
      </c>
      <c r="C69" t="s">
        <v>832</v>
      </c>
      <c r="D69" t="s">
        <v>833</v>
      </c>
    </row>
    <row r="70" spans="1:4">
      <c r="A70">
        <v>69</v>
      </c>
      <c r="B70" t="s">
        <v>830</v>
      </c>
      <c r="C70" t="s">
        <v>834</v>
      </c>
      <c r="D70" t="s">
        <v>835</v>
      </c>
    </row>
    <row r="71" spans="1:4">
      <c r="A71">
        <v>70</v>
      </c>
      <c r="B71" t="s">
        <v>830</v>
      </c>
      <c r="C71" t="s">
        <v>836</v>
      </c>
      <c r="D71" t="s">
        <v>837</v>
      </c>
    </row>
    <row r="72" spans="1:4">
      <c r="A72">
        <v>71</v>
      </c>
      <c r="B72" t="s">
        <v>830</v>
      </c>
      <c r="C72" t="s">
        <v>742</v>
      </c>
      <c r="D72" t="s">
        <v>838</v>
      </c>
    </row>
    <row r="73" spans="1:4">
      <c r="A73">
        <v>72</v>
      </c>
      <c r="B73" t="s">
        <v>830</v>
      </c>
      <c r="C73" t="s">
        <v>839</v>
      </c>
      <c r="D73" t="s">
        <v>840</v>
      </c>
    </row>
    <row r="74" spans="1:4">
      <c r="A74">
        <v>73</v>
      </c>
      <c r="B74" t="s">
        <v>830</v>
      </c>
      <c r="C74" t="s">
        <v>841</v>
      </c>
      <c r="D74" t="s">
        <v>842</v>
      </c>
    </row>
    <row r="75" spans="1:4">
      <c r="A75">
        <v>74</v>
      </c>
      <c r="B75" t="s">
        <v>830</v>
      </c>
      <c r="C75" t="s">
        <v>843</v>
      </c>
      <c r="D75" t="s">
        <v>844</v>
      </c>
    </row>
    <row r="76" spans="1:4">
      <c r="A76">
        <v>75</v>
      </c>
      <c r="B76" t="s">
        <v>830</v>
      </c>
      <c r="C76" t="s">
        <v>845</v>
      </c>
      <c r="D76" t="s">
        <v>846</v>
      </c>
    </row>
    <row r="77" spans="1:4">
      <c r="A77">
        <v>76</v>
      </c>
      <c r="B77" t="s">
        <v>830</v>
      </c>
      <c r="C77" t="s">
        <v>847</v>
      </c>
      <c r="D77" t="s">
        <v>848</v>
      </c>
    </row>
    <row r="78" spans="1:4">
      <c r="A78">
        <v>77</v>
      </c>
      <c r="B78" t="s">
        <v>830</v>
      </c>
      <c r="C78" t="s">
        <v>849</v>
      </c>
      <c r="D78" t="s">
        <v>850</v>
      </c>
    </row>
    <row r="79" spans="1:4">
      <c r="A79">
        <v>78</v>
      </c>
      <c r="B79" t="s">
        <v>830</v>
      </c>
      <c r="C79" t="s">
        <v>851</v>
      </c>
      <c r="D79" t="s">
        <v>852</v>
      </c>
    </row>
    <row r="80" spans="1:4">
      <c r="A80">
        <v>79</v>
      </c>
      <c r="B80" t="s">
        <v>830</v>
      </c>
      <c r="C80" t="s">
        <v>853</v>
      </c>
      <c r="D80" t="s">
        <v>854</v>
      </c>
    </row>
    <row r="81" spans="1:4">
      <c r="A81">
        <v>80</v>
      </c>
      <c r="B81" t="s">
        <v>830</v>
      </c>
      <c r="C81" t="s">
        <v>855</v>
      </c>
      <c r="D81" t="s">
        <v>856</v>
      </c>
    </row>
    <row r="82" spans="1:4">
      <c r="A82">
        <v>81</v>
      </c>
      <c r="B82" t="s">
        <v>830</v>
      </c>
      <c r="C82" t="s">
        <v>857</v>
      </c>
      <c r="D82" t="s">
        <v>858</v>
      </c>
    </row>
    <row r="83" spans="1:4">
      <c r="A83">
        <v>82</v>
      </c>
      <c r="B83" t="s">
        <v>830</v>
      </c>
      <c r="C83" t="s">
        <v>859</v>
      </c>
      <c r="D83" t="s">
        <v>860</v>
      </c>
    </row>
    <row r="84" spans="1:4">
      <c r="A84">
        <v>83</v>
      </c>
      <c r="B84" t="s">
        <v>830</v>
      </c>
      <c r="C84" t="s">
        <v>861</v>
      </c>
      <c r="D84" t="s">
        <v>862</v>
      </c>
    </row>
    <row r="85" spans="1:4">
      <c r="A85">
        <v>84</v>
      </c>
      <c r="B85" t="s">
        <v>830</v>
      </c>
      <c r="C85" t="s">
        <v>863</v>
      </c>
      <c r="D85" t="s">
        <v>864</v>
      </c>
    </row>
    <row r="86" spans="1:4">
      <c r="A86">
        <v>85</v>
      </c>
      <c r="B86" t="s">
        <v>830</v>
      </c>
      <c r="C86" t="s">
        <v>865</v>
      </c>
      <c r="D86" t="s">
        <v>866</v>
      </c>
    </row>
    <row r="87" spans="1:4">
      <c r="A87">
        <v>86</v>
      </c>
      <c r="B87" t="s">
        <v>830</v>
      </c>
      <c r="C87" t="s">
        <v>867</v>
      </c>
      <c r="D87" t="s">
        <v>868</v>
      </c>
    </row>
    <row r="88" spans="1:4">
      <c r="A88">
        <v>87</v>
      </c>
      <c r="B88" t="s">
        <v>830</v>
      </c>
      <c r="C88" t="s">
        <v>869</v>
      </c>
      <c r="D88" t="s">
        <v>870</v>
      </c>
    </row>
    <row r="89" spans="1:4">
      <c r="A89">
        <v>88</v>
      </c>
      <c r="B89" t="s">
        <v>830</v>
      </c>
      <c r="C89" t="s">
        <v>871</v>
      </c>
      <c r="D89" t="s">
        <v>872</v>
      </c>
    </row>
    <row r="90" spans="1:4">
      <c r="A90">
        <v>89</v>
      </c>
      <c r="B90" t="s">
        <v>873</v>
      </c>
      <c r="C90" t="s">
        <v>875</v>
      </c>
      <c r="D90" t="s">
        <v>876</v>
      </c>
    </row>
    <row r="91" spans="1:4">
      <c r="A91">
        <v>90</v>
      </c>
      <c r="B91" t="s">
        <v>873</v>
      </c>
      <c r="C91" t="s">
        <v>877</v>
      </c>
      <c r="D91" t="s">
        <v>878</v>
      </c>
    </row>
    <row r="92" spans="1:4">
      <c r="A92">
        <v>91</v>
      </c>
      <c r="B92" t="s">
        <v>873</v>
      </c>
      <c r="C92" t="s">
        <v>879</v>
      </c>
      <c r="D92" t="s">
        <v>880</v>
      </c>
    </row>
    <row r="93" spans="1:4">
      <c r="A93">
        <v>92</v>
      </c>
      <c r="B93" t="s">
        <v>873</v>
      </c>
      <c r="C93" t="s">
        <v>873</v>
      </c>
      <c r="D93" t="s">
        <v>874</v>
      </c>
    </row>
    <row r="94" spans="1:4">
      <c r="A94">
        <v>93</v>
      </c>
      <c r="B94" t="s">
        <v>873</v>
      </c>
      <c r="C94" t="s">
        <v>881</v>
      </c>
      <c r="D94" t="s">
        <v>882</v>
      </c>
    </row>
    <row r="95" spans="1:4">
      <c r="A95">
        <v>94</v>
      </c>
      <c r="B95" t="s">
        <v>873</v>
      </c>
      <c r="C95" t="s">
        <v>883</v>
      </c>
      <c r="D95" t="s">
        <v>884</v>
      </c>
    </row>
    <row r="96" spans="1:4">
      <c r="A96">
        <v>95</v>
      </c>
      <c r="B96" t="s">
        <v>873</v>
      </c>
      <c r="C96" t="s">
        <v>885</v>
      </c>
      <c r="D96" t="s">
        <v>886</v>
      </c>
    </row>
    <row r="97" spans="1:4">
      <c r="A97">
        <v>96</v>
      </c>
      <c r="B97" t="s">
        <v>873</v>
      </c>
      <c r="C97" t="s">
        <v>887</v>
      </c>
      <c r="D97" t="s">
        <v>888</v>
      </c>
    </row>
    <row r="98" spans="1:4">
      <c r="A98">
        <v>97</v>
      </c>
      <c r="B98" t="s">
        <v>873</v>
      </c>
      <c r="C98" t="s">
        <v>889</v>
      </c>
      <c r="D98" t="s">
        <v>890</v>
      </c>
    </row>
    <row r="99" spans="1:4">
      <c r="A99">
        <v>98</v>
      </c>
      <c r="B99" t="s">
        <v>873</v>
      </c>
      <c r="C99" t="s">
        <v>891</v>
      </c>
      <c r="D99" t="s">
        <v>892</v>
      </c>
    </row>
    <row r="100" spans="1:4">
      <c r="A100">
        <v>99</v>
      </c>
      <c r="B100" t="s">
        <v>873</v>
      </c>
      <c r="C100" t="s">
        <v>893</v>
      </c>
      <c r="D100" t="s">
        <v>894</v>
      </c>
    </row>
    <row r="101" spans="1:4">
      <c r="A101">
        <v>100</v>
      </c>
      <c r="B101" t="s">
        <v>873</v>
      </c>
      <c r="C101" t="s">
        <v>895</v>
      </c>
      <c r="D101" t="s">
        <v>896</v>
      </c>
    </row>
    <row r="102" spans="1:4">
      <c r="A102">
        <v>101</v>
      </c>
      <c r="B102" t="s">
        <v>873</v>
      </c>
      <c r="C102" t="s">
        <v>897</v>
      </c>
      <c r="D102" t="s">
        <v>898</v>
      </c>
    </row>
    <row r="103" spans="1:4">
      <c r="A103">
        <v>102</v>
      </c>
      <c r="B103" t="s">
        <v>873</v>
      </c>
      <c r="C103" t="s">
        <v>899</v>
      </c>
      <c r="D103" t="s">
        <v>900</v>
      </c>
    </row>
    <row r="104" spans="1:4">
      <c r="A104">
        <v>103</v>
      </c>
      <c r="B104" t="s">
        <v>873</v>
      </c>
      <c r="C104" t="s">
        <v>901</v>
      </c>
      <c r="D104" t="s">
        <v>902</v>
      </c>
    </row>
    <row r="105" spans="1:4">
      <c r="A105">
        <v>104</v>
      </c>
      <c r="B105" t="s">
        <v>873</v>
      </c>
      <c r="C105" t="s">
        <v>903</v>
      </c>
      <c r="D105" t="s">
        <v>904</v>
      </c>
    </row>
    <row r="106" spans="1:4">
      <c r="A106">
        <v>105</v>
      </c>
      <c r="B106" t="s">
        <v>873</v>
      </c>
      <c r="C106" t="s">
        <v>905</v>
      </c>
      <c r="D106" t="s">
        <v>906</v>
      </c>
    </row>
    <row r="107" spans="1:4">
      <c r="A107">
        <v>106</v>
      </c>
      <c r="B107" t="s">
        <v>873</v>
      </c>
      <c r="C107" t="s">
        <v>907</v>
      </c>
      <c r="D107" t="s">
        <v>908</v>
      </c>
    </row>
    <row r="108" spans="1:4">
      <c r="A108">
        <v>107</v>
      </c>
      <c r="B108" t="s">
        <v>873</v>
      </c>
      <c r="C108" t="s">
        <v>909</v>
      </c>
      <c r="D108" t="s">
        <v>910</v>
      </c>
    </row>
    <row r="109" spans="1:4">
      <c r="A109">
        <v>108</v>
      </c>
      <c r="B109" t="s">
        <v>873</v>
      </c>
      <c r="C109" t="s">
        <v>911</v>
      </c>
      <c r="D109" t="s">
        <v>912</v>
      </c>
    </row>
    <row r="110" spans="1:4">
      <c r="A110">
        <v>109</v>
      </c>
      <c r="B110" t="s">
        <v>873</v>
      </c>
      <c r="C110" t="s">
        <v>913</v>
      </c>
      <c r="D110" t="s">
        <v>914</v>
      </c>
    </row>
    <row r="111" spans="1:4">
      <c r="A111">
        <v>110</v>
      </c>
      <c r="B111" t="s">
        <v>873</v>
      </c>
      <c r="C111" t="s">
        <v>915</v>
      </c>
      <c r="D111" t="s">
        <v>916</v>
      </c>
    </row>
    <row r="112" spans="1:4">
      <c r="A112">
        <v>111</v>
      </c>
      <c r="B112" t="s">
        <v>873</v>
      </c>
      <c r="C112" t="s">
        <v>917</v>
      </c>
      <c r="D112" t="s">
        <v>918</v>
      </c>
    </row>
    <row r="113" spans="1:4">
      <c r="A113">
        <v>112</v>
      </c>
      <c r="B113" t="s">
        <v>873</v>
      </c>
      <c r="C113" t="s">
        <v>919</v>
      </c>
      <c r="D113" t="s">
        <v>920</v>
      </c>
    </row>
    <row r="114" spans="1:4">
      <c r="A114">
        <v>113</v>
      </c>
      <c r="B114" t="s">
        <v>921</v>
      </c>
      <c r="C114" t="s">
        <v>923</v>
      </c>
      <c r="D114" t="s">
        <v>924</v>
      </c>
    </row>
    <row r="115" spans="1:4">
      <c r="A115">
        <v>114</v>
      </c>
      <c r="B115" t="s">
        <v>921</v>
      </c>
      <c r="C115" t="s">
        <v>921</v>
      </c>
      <c r="D115" t="s">
        <v>922</v>
      </c>
    </row>
    <row r="116" spans="1:4">
      <c r="A116">
        <v>115</v>
      </c>
      <c r="B116" t="s">
        <v>921</v>
      </c>
      <c r="C116" t="s">
        <v>925</v>
      </c>
      <c r="D116" t="s">
        <v>926</v>
      </c>
    </row>
    <row r="117" spans="1:4">
      <c r="A117">
        <v>116</v>
      </c>
      <c r="B117" t="s">
        <v>921</v>
      </c>
      <c r="C117" t="s">
        <v>927</v>
      </c>
      <c r="D117" t="s">
        <v>928</v>
      </c>
    </row>
    <row r="118" spans="1:4">
      <c r="A118">
        <v>117</v>
      </c>
      <c r="B118" t="s">
        <v>921</v>
      </c>
      <c r="C118" t="s">
        <v>929</v>
      </c>
      <c r="D118" t="s">
        <v>930</v>
      </c>
    </row>
    <row r="119" spans="1:4">
      <c r="A119">
        <v>118</v>
      </c>
      <c r="B119" t="s">
        <v>921</v>
      </c>
      <c r="C119" t="s">
        <v>931</v>
      </c>
      <c r="D119" t="s">
        <v>932</v>
      </c>
    </row>
    <row r="120" spans="1:4">
      <c r="A120">
        <v>119</v>
      </c>
      <c r="B120" t="s">
        <v>921</v>
      </c>
      <c r="C120" t="s">
        <v>933</v>
      </c>
      <c r="D120" t="s">
        <v>934</v>
      </c>
    </row>
    <row r="121" spans="1:4">
      <c r="A121">
        <v>120</v>
      </c>
      <c r="B121" t="s">
        <v>921</v>
      </c>
      <c r="C121" t="s">
        <v>935</v>
      </c>
      <c r="D121" t="s">
        <v>936</v>
      </c>
    </row>
    <row r="122" spans="1:4">
      <c r="A122">
        <v>121</v>
      </c>
      <c r="B122" t="s">
        <v>921</v>
      </c>
      <c r="C122" t="s">
        <v>847</v>
      </c>
      <c r="D122" t="s">
        <v>937</v>
      </c>
    </row>
    <row r="123" spans="1:4">
      <c r="A123">
        <v>122</v>
      </c>
      <c r="B123" t="s">
        <v>921</v>
      </c>
      <c r="C123" t="s">
        <v>938</v>
      </c>
      <c r="D123" t="s">
        <v>939</v>
      </c>
    </row>
    <row r="124" spans="1:4">
      <c r="A124">
        <v>123</v>
      </c>
      <c r="B124" t="s">
        <v>921</v>
      </c>
      <c r="C124" t="s">
        <v>940</v>
      </c>
      <c r="D124" t="s">
        <v>941</v>
      </c>
    </row>
    <row r="125" spans="1:4">
      <c r="A125">
        <v>124</v>
      </c>
      <c r="B125" t="s">
        <v>921</v>
      </c>
      <c r="C125" t="s">
        <v>942</v>
      </c>
      <c r="D125" t="s">
        <v>943</v>
      </c>
    </row>
    <row r="126" spans="1:4">
      <c r="A126">
        <v>125</v>
      </c>
      <c r="B126" t="s">
        <v>921</v>
      </c>
      <c r="C126" t="s">
        <v>944</v>
      </c>
      <c r="D126" t="s">
        <v>945</v>
      </c>
    </row>
    <row r="127" spans="1:4">
      <c r="A127">
        <v>126</v>
      </c>
      <c r="B127" t="s">
        <v>921</v>
      </c>
      <c r="C127" t="s">
        <v>946</v>
      </c>
      <c r="D127" t="s">
        <v>947</v>
      </c>
    </row>
    <row r="128" spans="1:4">
      <c r="A128">
        <v>127</v>
      </c>
      <c r="B128" t="s">
        <v>921</v>
      </c>
      <c r="C128" t="s">
        <v>948</v>
      </c>
      <c r="D128" t="s">
        <v>949</v>
      </c>
    </row>
    <row r="129" spans="1:4">
      <c r="A129">
        <v>128</v>
      </c>
      <c r="B129" t="s">
        <v>921</v>
      </c>
      <c r="C129" t="s">
        <v>950</v>
      </c>
      <c r="D129" t="s">
        <v>951</v>
      </c>
    </row>
    <row r="130" spans="1:4">
      <c r="A130">
        <v>129</v>
      </c>
      <c r="B130" t="s">
        <v>921</v>
      </c>
      <c r="C130" t="s">
        <v>952</v>
      </c>
      <c r="D130" t="s">
        <v>953</v>
      </c>
    </row>
    <row r="131" spans="1:4">
      <c r="A131">
        <v>130</v>
      </c>
      <c r="B131" t="s">
        <v>921</v>
      </c>
      <c r="C131" t="s">
        <v>954</v>
      </c>
      <c r="D131" t="s">
        <v>955</v>
      </c>
    </row>
    <row r="132" spans="1:4">
      <c r="A132">
        <v>131</v>
      </c>
      <c r="B132" t="s">
        <v>956</v>
      </c>
      <c r="C132" t="s">
        <v>956</v>
      </c>
      <c r="D132" t="s">
        <v>957</v>
      </c>
    </row>
    <row r="133" spans="1:4">
      <c r="A133">
        <v>132</v>
      </c>
      <c r="B133" t="s">
        <v>956</v>
      </c>
      <c r="C133" t="s">
        <v>958</v>
      </c>
      <c r="D133" t="s">
        <v>959</v>
      </c>
    </row>
    <row r="134" spans="1:4">
      <c r="A134">
        <v>133</v>
      </c>
      <c r="B134" t="s">
        <v>956</v>
      </c>
      <c r="C134" t="s">
        <v>960</v>
      </c>
      <c r="D134" t="s">
        <v>961</v>
      </c>
    </row>
    <row r="135" spans="1:4">
      <c r="A135">
        <v>134</v>
      </c>
      <c r="B135" t="s">
        <v>956</v>
      </c>
      <c r="C135" t="s">
        <v>962</v>
      </c>
      <c r="D135" t="s">
        <v>963</v>
      </c>
    </row>
    <row r="136" spans="1:4">
      <c r="A136">
        <v>135</v>
      </c>
      <c r="B136" t="s">
        <v>956</v>
      </c>
      <c r="C136" t="s">
        <v>964</v>
      </c>
      <c r="D136" t="s">
        <v>965</v>
      </c>
    </row>
    <row r="137" spans="1:4">
      <c r="A137">
        <v>136</v>
      </c>
      <c r="B137" t="s">
        <v>956</v>
      </c>
      <c r="C137" t="s">
        <v>966</v>
      </c>
      <c r="D137" t="s">
        <v>967</v>
      </c>
    </row>
    <row r="138" spans="1:4">
      <c r="A138">
        <v>137</v>
      </c>
      <c r="B138" t="s">
        <v>956</v>
      </c>
      <c r="C138" t="s">
        <v>968</v>
      </c>
      <c r="D138" t="s">
        <v>969</v>
      </c>
    </row>
    <row r="139" spans="1:4">
      <c r="A139">
        <v>138</v>
      </c>
      <c r="B139" t="s">
        <v>956</v>
      </c>
      <c r="C139" t="s">
        <v>970</v>
      </c>
      <c r="D139" t="s">
        <v>971</v>
      </c>
    </row>
    <row r="140" spans="1:4">
      <c r="A140">
        <v>139</v>
      </c>
      <c r="B140" t="s">
        <v>956</v>
      </c>
      <c r="C140" t="s">
        <v>972</v>
      </c>
      <c r="D140" t="s">
        <v>973</v>
      </c>
    </row>
    <row r="141" spans="1:4">
      <c r="A141">
        <v>140</v>
      </c>
      <c r="B141" t="s">
        <v>956</v>
      </c>
      <c r="C141" t="s">
        <v>974</v>
      </c>
      <c r="D141" t="s">
        <v>975</v>
      </c>
    </row>
    <row r="142" spans="1:4">
      <c r="A142">
        <v>141</v>
      </c>
      <c r="B142" t="s">
        <v>956</v>
      </c>
      <c r="C142" t="s">
        <v>976</v>
      </c>
      <c r="D142" t="s">
        <v>977</v>
      </c>
    </row>
    <row r="143" spans="1:4">
      <c r="A143">
        <v>142</v>
      </c>
      <c r="B143" t="s">
        <v>956</v>
      </c>
      <c r="C143" t="s">
        <v>978</v>
      </c>
      <c r="D143" t="s">
        <v>979</v>
      </c>
    </row>
    <row r="144" spans="1:4">
      <c r="A144">
        <v>143</v>
      </c>
      <c r="B144" t="s">
        <v>956</v>
      </c>
      <c r="C144" t="s">
        <v>980</v>
      </c>
      <c r="D144" t="s">
        <v>981</v>
      </c>
    </row>
    <row r="145" spans="1:4">
      <c r="A145">
        <v>144</v>
      </c>
      <c r="B145" t="s">
        <v>956</v>
      </c>
      <c r="C145" t="s">
        <v>982</v>
      </c>
      <c r="D145" t="s">
        <v>983</v>
      </c>
    </row>
    <row r="146" spans="1:4">
      <c r="A146">
        <v>145</v>
      </c>
      <c r="B146" t="s">
        <v>956</v>
      </c>
      <c r="C146" t="s">
        <v>984</v>
      </c>
      <c r="D146" t="s">
        <v>985</v>
      </c>
    </row>
    <row r="147" spans="1:4">
      <c r="A147">
        <v>146</v>
      </c>
      <c r="B147" t="s">
        <v>956</v>
      </c>
      <c r="C147" t="s">
        <v>986</v>
      </c>
      <c r="D147" t="s">
        <v>987</v>
      </c>
    </row>
    <row r="148" spans="1:4">
      <c r="A148">
        <v>147</v>
      </c>
      <c r="B148" t="s">
        <v>988</v>
      </c>
      <c r="C148" t="s">
        <v>990</v>
      </c>
      <c r="D148" t="s">
        <v>991</v>
      </c>
    </row>
    <row r="149" spans="1:4">
      <c r="A149">
        <v>148</v>
      </c>
      <c r="B149" t="s">
        <v>988</v>
      </c>
      <c r="C149" t="s">
        <v>992</v>
      </c>
      <c r="D149" t="s">
        <v>993</v>
      </c>
    </row>
    <row r="150" spans="1:4">
      <c r="A150">
        <v>149</v>
      </c>
      <c r="B150" t="s">
        <v>988</v>
      </c>
      <c r="C150" t="s">
        <v>994</v>
      </c>
      <c r="D150" t="s">
        <v>995</v>
      </c>
    </row>
    <row r="151" spans="1:4">
      <c r="A151">
        <v>150</v>
      </c>
      <c r="B151" t="s">
        <v>988</v>
      </c>
      <c r="C151" t="s">
        <v>988</v>
      </c>
      <c r="D151" t="s">
        <v>989</v>
      </c>
    </row>
    <row r="152" spans="1:4">
      <c r="A152">
        <v>151</v>
      </c>
      <c r="B152" t="s">
        <v>988</v>
      </c>
      <c r="C152" t="s">
        <v>996</v>
      </c>
      <c r="D152" t="s">
        <v>997</v>
      </c>
    </row>
    <row r="153" spans="1:4">
      <c r="A153">
        <v>152</v>
      </c>
      <c r="B153" t="s">
        <v>988</v>
      </c>
      <c r="C153" t="s">
        <v>998</v>
      </c>
      <c r="D153" t="s">
        <v>999</v>
      </c>
    </row>
    <row r="154" spans="1:4">
      <c r="A154">
        <v>153</v>
      </c>
      <c r="B154" t="s">
        <v>988</v>
      </c>
      <c r="C154" t="s">
        <v>1000</v>
      </c>
      <c r="D154" t="s">
        <v>1001</v>
      </c>
    </row>
    <row r="155" spans="1:4">
      <c r="A155">
        <v>154</v>
      </c>
      <c r="B155" t="s">
        <v>988</v>
      </c>
      <c r="C155" t="s">
        <v>1002</v>
      </c>
      <c r="D155" t="s">
        <v>1003</v>
      </c>
    </row>
    <row r="156" spans="1:4">
      <c r="A156">
        <v>155</v>
      </c>
      <c r="B156" t="s">
        <v>988</v>
      </c>
      <c r="C156" t="s">
        <v>1004</v>
      </c>
      <c r="D156" t="s">
        <v>1005</v>
      </c>
    </row>
    <row r="157" spans="1:4">
      <c r="A157">
        <v>156</v>
      </c>
      <c r="B157" t="s">
        <v>988</v>
      </c>
      <c r="C157" t="s">
        <v>1006</v>
      </c>
      <c r="D157" t="s">
        <v>1007</v>
      </c>
    </row>
    <row r="158" spans="1:4">
      <c r="A158">
        <v>157</v>
      </c>
      <c r="B158" t="s">
        <v>988</v>
      </c>
      <c r="C158" t="s">
        <v>1008</v>
      </c>
      <c r="D158" t="s">
        <v>1009</v>
      </c>
    </row>
    <row r="159" spans="1:4">
      <c r="A159">
        <v>158</v>
      </c>
      <c r="B159" t="s">
        <v>988</v>
      </c>
      <c r="C159" t="s">
        <v>1010</v>
      </c>
      <c r="D159" t="s">
        <v>1011</v>
      </c>
    </row>
    <row r="160" spans="1:4">
      <c r="A160">
        <v>159</v>
      </c>
      <c r="B160" t="s">
        <v>988</v>
      </c>
      <c r="C160" t="s">
        <v>1012</v>
      </c>
      <c r="D160" t="s">
        <v>1013</v>
      </c>
    </row>
    <row r="161" spans="1:4">
      <c r="A161">
        <v>160</v>
      </c>
      <c r="B161" t="s">
        <v>988</v>
      </c>
      <c r="C161" t="s">
        <v>853</v>
      </c>
      <c r="D161" t="s">
        <v>1014</v>
      </c>
    </row>
    <row r="162" spans="1:4">
      <c r="A162">
        <v>161</v>
      </c>
      <c r="B162" t="s">
        <v>988</v>
      </c>
      <c r="C162" t="s">
        <v>1015</v>
      </c>
      <c r="D162" t="s">
        <v>1016</v>
      </c>
    </row>
    <row r="163" spans="1:4">
      <c r="A163">
        <v>162</v>
      </c>
      <c r="B163" t="s">
        <v>988</v>
      </c>
      <c r="C163" t="s">
        <v>1017</v>
      </c>
      <c r="D163" t="s">
        <v>1018</v>
      </c>
    </row>
    <row r="164" spans="1:4">
      <c r="A164">
        <v>163</v>
      </c>
      <c r="B164" t="s">
        <v>988</v>
      </c>
      <c r="C164" t="s">
        <v>1019</v>
      </c>
      <c r="D164" t="s">
        <v>1020</v>
      </c>
    </row>
    <row r="165" spans="1:4">
      <c r="A165">
        <v>164</v>
      </c>
      <c r="B165" t="s">
        <v>988</v>
      </c>
      <c r="C165" t="s">
        <v>1021</v>
      </c>
      <c r="D165" t="s">
        <v>1022</v>
      </c>
    </row>
    <row r="166" spans="1:4">
      <c r="A166">
        <v>165</v>
      </c>
      <c r="B166" t="s">
        <v>1023</v>
      </c>
      <c r="C166" t="s">
        <v>1025</v>
      </c>
      <c r="D166" t="s">
        <v>1026</v>
      </c>
    </row>
    <row r="167" spans="1:4">
      <c r="A167">
        <v>166</v>
      </c>
      <c r="B167" t="s">
        <v>1023</v>
      </c>
      <c r="C167" t="s">
        <v>1023</v>
      </c>
      <c r="D167" t="s">
        <v>1024</v>
      </c>
    </row>
    <row r="168" spans="1:4">
      <c r="A168">
        <v>167</v>
      </c>
      <c r="B168" t="s">
        <v>1023</v>
      </c>
      <c r="C168" t="s">
        <v>1027</v>
      </c>
      <c r="D168" t="s">
        <v>1028</v>
      </c>
    </row>
    <row r="169" spans="1:4">
      <c r="A169">
        <v>168</v>
      </c>
      <c r="B169" t="s">
        <v>1023</v>
      </c>
      <c r="C169" t="s">
        <v>1029</v>
      </c>
      <c r="D169" t="s">
        <v>1030</v>
      </c>
    </row>
    <row r="170" spans="1:4">
      <c r="A170">
        <v>169</v>
      </c>
      <c r="B170" t="s">
        <v>1023</v>
      </c>
      <c r="C170" t="s">
        <v>1031</v>
      </c>
      <c r="D170" t="s">
        <v>1032</v>
      </c>
    </row>
    <row r="171" spans="1:4">
      <c r="A171">
        <v>170</v>
      </c>
      <c r="B171" t="s">
        <v>1023</v>
      </c>
      <c r="C171" t="s">
        <v>1033</v>
      </c>
      <c r="D171" t="s">
        <v>1034</v>
      </c>
    </row>
    <row r="172" spans="1:4">
      <c r="A172">
        <v>171</v>
      </c>
      <c r="B172" t="s">
        <v>1023</v>
      </c>
      <c r="C172" t="s">
        <v>1035</v>
      </c>
      <c r="D172" t="s">
        <v>1036</v>
      </c>
    </row>
    <row r="173" spans="1:4">
      <c r="A173">
        <v>172</v>
      </c>
      <c r="B173" t="s">
        <v>1023</v>
      </c>
      <c r="C173" t="s">
        <v>1037</v>
      </c>
      <c r="D173" t="s">
        <v>1038</v>
      </c>
    </row>
    <row r="174" spans="1:4">
      <c r="A174">
        <v>173</v>
      </c>
      <c r="B174" t="s">
        <v>1023</v>
      </c>
      <c r="C174" t="s">
        <v>1039</v>
      </c>
      <c r="D174" t="s">
        <v>1040</v>
      </c>
    </row>
    <row r="175" spans="1:4">
      <c r="A175">
        <v>174</v>
      </c>
      <c r="B175" t="s">
        <v>1023</v>
      </c>
      <c r="C175" t="s">
        <v>1041</v>
      </c>
      <c r="D175" t="s">
        <v>1042</v>
      </c>
    </row>
    <row r="176" spans="1:4">
      <c r="A176">
        <v>175</v>
      </c>
      <c r="B176" t="s">
        <v>1023</v>
      </c>
      <c r="C176" t="s">
        <v>1043</v>
      </c>
      <c r="D176" t="s">
        <v>1044</v>
      </c>
    </row>
    <row r="177" spans="1:4">
      <c r="A177">
        <v>176</v>
      </c>
      <c r="B177" t="s">
        <v>1023</v>
      </c>
      <c r="C177" t="s">
        <v>1045</v>
      </c>
      <c r="D177" t="s">
        <v>1046</v>
      </c>
    </row>
    <row r="178" spans="1:4">
      <c r="A178">
        <v>177</v>
      </c>
      <c r="B178" t="s">
        <v>1023</v>
      </c>
      <c r="C178" t="s">
        <v>1047</v>
      </c>
      <c r="D178" t="s">
        <v>1048</v>
      </c>
    </row>
    <row r="179" spans="1:4">
      <c r="A179">
        <v>178</v>
      </c>
      <c r="B179" t="s">
        <v>1023</v>
      </c>
      <c r="C179" t="s">
        <v>1049</v>
      </c>
      <c r="D179" t="s">
        <v>1050</v>
      </c>
    </row>
    <row r="180" spans="1:4">
      <c r="A180">
        <v>179</v>
      </c>
      <c r="B180" t="s">
        <v>1051</v>
      </c>
      <c r="C180" t="s">
        <v>1053</v>
      </c>
      <c r="D180" t="s">
        <v>1054</v>
      </c>
    </row>
    <row r="181" spans="1:4">
      <c r="A181">
        <v>180</v>
      </c>
      <c r="B181" t="s">
        <v>1051</v>
      </c>
      <c r="C181" t="s">
        <v>1055</v>
      </c>
      <c r="D181" t="s">
        <v>1056</v>
      </c>
    </row>
    <row r="182" spans="1:4">
      <c r="A182">
        <v>181</v>
      </c>
      <c r="B182" t="s">
        <v>1051</v>
      </c>
      <c r="C182" t="s">
        <v>1057</v>
      </c>
      <c r="D182" t="s">
        <v>1058</v>
      </c>
    </row>
    <row r="183" spans="1:4">
      <c r="A183">
        <v>182</v>
      </c>
      <c r="B183" t="s">
        <v>1051</v>
      </c>
      <c r="C183" t="s">
        <v>1051</v>
      </c>
      <c r="D183" t="s">
        <v>1052</v>
      </c>
    </row>
    <row r="184" spans="1:4">
      <c r="A184">
        <v>183</v>
      </c>
      <c r="B184" t="s">
        <v>1051</v>
      </c>
      <c r="C184" t="s">
        <v>1059</v>
      </c>
      <c r="D184" t="s">
        <v>1060</v>
      </c>
    </row>
    <row r="185" spans="1:4">
      <c r="A185">
        <v>184</v>
      </c>
      <c r="B185" t="s">
        <v>1051</v>
      </c>
      <c r="C185" t="s">
        <v>1061</v>
      </c>
      <c r="D185" t="s">
        <v>1062</v>
      </c>
    </row>
    <row r="186" spans="1:4">
      <c r="A186">
        <v>185</v>
      </c>
      <c r="B186" t="s">
        <v>1051</v>
      </c>
      <c r="C186" t="s">
        <v>1063</v>
      </c>
      <c r="D186" t="s">
        <v>1064</v>
      </c>
    </row>
    <row r="187" spans="1:4">
      <c r="A187">
        <v>186</v>
      </c>
      <c r="B187" t="s">
        <v>1051</v>
      </c>
      <c r="C187" t="s">
        <v>1065</v>
      </c>
      <c r="D187" t="s">
        <v>1066</v>
      </c>
    </row>
    <row r="188" spans="1:4">
      <c r="A188">
        <v>187</v>
      </c>
      <c r="B188" t="s">
        <v>1051</v>
      </c>
      <c r="C188" t="s">
        <v>1067</v>
      </c>
      <c r="D188" t="s">
        <v>1068</v>
      </c>
    </row>
    <row r="189" spans="1:4">
      <c r="A189">
        <v>188</v>
      </c>
      <c r="B189" t="s">
        <v>1051</v>
      </c>
      <c r="C189" t="s">
        <v>782</v>
      </c>
      <c r="D189" t="s">
        <v>1069</v>
      </c>
    </row>
    <row r="190" spans="1:4">
      <c r="A190">
        <v>189</v>
      </c>
      <c r="B190" t="s">
        <v>1051</v>
      </c>
      <c r="C190" t="s">
        <v>841</v>
      </c>
      <c r="D190" t="s">
        <v>1070</v>
      </c>
    </row>
    <row r="191" spans="1:4">
      <c r="A191">
        <v>190</v>
      </c>
      <c r="B191" t="s">
        <v>1051</v>
      </c>
      <c r="C191" t="s">
        <v>1071</v>
      </c>
      <c r="D191" t="s">
        <v>1072</v>
      </c>
    </row>
    <row r="192" spans="1:4">
      <c r="A192">
        <v>191</v>
      </c>
      <c r="B192" t="s">
        <v>1051</v>
      </c>
      <c r="C192" t="s">
        <v>1073</v>
      </c>
      <c r="D192" t="s">
        <v>1074</v>
      </c>
    </row>
    <row r="193" spans="1:4">
      <c r="A193">
        <v>192</v>
      </c>
      <c r="B193" t="s">
        <v>1051</v>
      </c>
      <c r="C193" t="s">
        <v>1075</v>
      </c>
      <c r="D193" t="s">
        <v>1076</v>
      </c>
    </row>
    <row r="194" spans="1:4">
      <c r="A194">
        <v>193</v>
      </c>
      <c r="B194" t="s">
        <v>1051</v>
      </c>
      <c r="C194" t="s">
        <v>1077</v>
      </c>
      <c r="D194" t="s">
        <v>1078</v>
      </c>
    </row>
    <row r="195" spans="1:4">
      <c r="A195">
        <v>194</v>
      </c>
      <c r="B195" t="s">
        <v>1051</v>
      </c>
      <c r="C195" t="s">
        <v>1079</v>
      </c>
      <c r="D195" t="s">
        <v>1080</v>
      </c>
    </row>
    <row r="196" spans="1:4">
      <c r="A196">
        <v>195</v>
      </c>
      <c r="B196" t="s">
        <v>1051</v>
      </c>
      <c r="C196" t="s">
        <v>1081</v>
      </c>
      <c r="D196" t="s">
        <v>1082</v>
      </c>
    </row>
    <row r="197" spans="1:4">
      <c r="A197">
        <v>196</v>
      </c>
      <c r="B197" t="s">
        <v>1051</v>
      </c>
      <c r="C197" t="s">
        <v>1083</v>
      </c>
      <c r="D197" t="s">
        <v>1084</v>
      </c>
    </row>
    <row r="198" spans="1:4">
      <c r="A198">
        <v>197</v>
      </c>
      <c r="B198" t="s">
        <v>1051</v>
      </c>
      <c r="C198" t="s">
        <v>1085</v>
      </c>
      <c r="D198" t="s">
        <v>1086</v>
      </c>
    </row>
    <row r="199" spans="1:4">
      <c r="A199">
        <v>198</v>
      </c>
      <c r="B199" t="s">
        <v>1051</v>
      </c>
      <c r="C199" t="s">
        <v>1087</v>
      </c>
      <c r="D199" t="s">
        <v>1088</v>
      </c>
    </row>
    <row r="200" spans="1:4">
      <c r="A200">
        <v>199</v>
      </c>
      <c r="B200" t="s">
        <v>1051</v>
      </c>
      <c r="C200" t="s">
        <v>1089</v>
      </c>
      <c r="D200" t="s">
        <v>1090</v>
      </c>
    </row>
    <row r="201" spans="1:4">
      <c r="A201">
        <v>200</v>
      </c>
      <c r="B201" t="s">
        <v>1091</v>
      </c>
      <c r="C201" t="s">
        <v>1093</v>
      </c>
      <c r="D201" t="s">
        <v>1094</v>
      </c>
    </row>
    <row r="202" spans="1:4">
      <c r="A202">
        <v>201</v>
      </c>
      <c r="B202" t="s">
        <v>1091</v>
      </c>
      <c r="C202" t="s">
        <v>1095</v>
      </c>
      <c r="D202" t="s">
        <v>1096</v>
      </c>
    </row>
    <row r="203" spans="1:4">
      <c r="A203">
        <v>202</v>
      </c>
      <c r="B203" t="s">
        <v>1091</v>
      </c>
      <c r="C203" t="s">
        <v>1091</v>
      </c>
      <c r="D203" t="s">
        <v>1092</v>
      </c>
    </row>
    <row r="204" spans="1:4">
      <c r="A204">
        <v>203</v>
      </c>
      <c r="B204" t="s">
        <v>1091</v>
      </c>
      <c r="C204" t="s">
        <v>1097</v>
      </c>
      <c r="D204" t="s">
        <v>1098</v>
      </c>
    </row>
    <row r="205" spans="1:4">
      <c r="A205">
        <v>204</v>
      </c>
      <c r="B205" t="s">
        <v>1091</v>
      </c>
      <c r="C205" t="s">
        <v>1099</v>
      </c>
      <c r="D205" t="s">
        <v>1100</v>
      </c>
    </row>
    <row r="206" spans="1:4">
      <c r="A206">
        <v>205</v>
      </c>
      <c r="B206" t="s">
        <v>1091</v>
      </c>
      <c r="C206" t="s">
        <v>1101</v>
      </c>
      <c r="D206" t="s">
        <v>1102</v>
      </c>
    </row>
    <row r="207" spans="1:4">
      <c r="A207">
        <v>206</v>
      </c>
      <c r="B207" t="s">
        <v>1091</v>
      </c>
      <c r="C207" t="s">
        <v>1103</v>
      </c>
      <c r="D207" t="s">
        <v>1104</v>
      </c>
    </row>
    <row r="208" spans="1:4">
      <c r="A208">
        <v>207</v>
      </c>
      <c r="B208" t="s">
        <v>1091</v>
      </c>
      <c r="C208" t="s">
        <v>1105</v>
      </c>
      <c r="D208" t="s">
        <v>1106</v>
      </c>
    </row>
    <row r="209" spans="1:4">
      <c r="A209">
        <v>208</v>
      </c>
      <c r="B209" t="s">
        <v>1091</v>
      </c>
      <c r="C209" t="s">
        <v>1107</v>
      </c>
      <c r="D209" t="s">
        <v>1108</v>
      </c>
    </row>
    <row r="210" spans="1:4">
      <c r="A210">
        <v>209</v>
      </c>
      <c r="B210" t="s">
        <v>1091</v>
      </c>
      <c r="C210" t="s">
        <v>1109</v>
      </c>
      <c r="D210" t="s">
        <v>1110</v>
      </c>
    </row>
    <row r="211" spans="1:4">
      <c r="A211">
        <v>210</v>
      </c>
      <c r="B211" t="s">
        <v>1091</v>
      </c>
      <c r="C211" t="s">
        <v>1111</v>
      </c>
      <c r="D211" t="s">
        <v>1112</v>
      </c>
    </row>
    <row r="212" spans="1:4">
      <c r="A212">
        <v>211</v>
      </c>
      <c r="B212" t="s">
        <v>1091</v>
      </c>
      <c r="C212" t="s">
        <v>1113</v>
      </c>
      <c r="D212" t="s">
        <v>1114</v>
      </c>
    </row>
    <row r="213" spans="1:4">
      <c r="A213">
        <v>212</v>
      </c>
      <c r="B213" t="s">
        <v>1091</v>
      </c>
      <c r="C213" t="s">
        <v>847</v>
      </c>
      <c r="D213" t="s">
        <v>1115</v>
      </c>
    </row>
    <row r="214" spans="1:4">
      <c r="A214">
        <v>213</v>
      </c>
      <c r="B214" t="s">
        <v>1091</v>
      </c>
      <c r="C214" t="s">
        <v>1116</v>
      </c>
      <c r="D214" t="s">
        <v>1117</v>
      </c>
    </row>
    <row r="215" spans="1:4">
      <c r="A215">
        <v>214</v>
      </c>
      <c r="B215" t="s">
        <v>1118</v>
      </c>
      <c r="C215" t="s">
        <v>1120</v>
      </c>
      <c r="D215" t="s">
        <v>1121</v>
      </c>
    </row>
    <row r="216" spans="1:4">
      <c r="A216">
        <v>215</v>
      </c>
      <c r="B216" t="s">
        <v>1118</v>
      </c>
      <c r="C216" t="s">
        <v>1122</v>
      </c>
      <c r="D216" t="s">
        <v>1123</v>
      </c>
    </row>
    <row r="217" spans="1:4">
      <c r="A217">
        <v>216</v>
      </c>
      <c r="B217" t="s">
        <v>1118</v>
      </c>
      <c r="C217" t="s">
        <v>1118</v>
      </c>
      <c r="D217" t="s">
        <v>1119</v>
      </c>
    </row>
    <row r="218" spans="1:4">
      <c r="A218">
        <v>217</v>
      </c>
      <c r="B218" t="s">
        <v>1118</v>
      </c>
      <c r="C218" t="s">
        <v>1124</v>
      </c>
      <c r="D218" t="s">
        <v>1125</v>
      </c>
    </row>
    <row r="219" spans="1:4">
      <c r="A219">
        <v>218</v>
      </c>
      <c r="B219" t="s">
        <v>1118</v>
      </c>
      <c r="C219" t="s">
        <v>1126</v>
      </c>
      <c r="D219" t="s">
        <v>1127</v>
      </c>
    </row>
    <row r="220" spans="1:4">
      <c r="A220">
        <v>219</v>
      </c>
      <c r="B220" t="s">
        <v>1118</v>
      </c>
      <c r="C220" t="s">
        <v>1128</v>
      </c>
      <c r="D220" t="s">
        <v>1129</v>
      </c>
    </row>
    <row r="221" spans="1:4">
      <c r="A221">
        <v>220</v>
      </c>
      <c r="B221" t="s">
        <v>1118</v>
      </c>
      <c r="C221" t="s">
        <v>1130</v>
      </c>
      <c r="D221" t="s">
        <v>1131</v>
      </c>
    </row>
    <row r="222" spans="1:4">
      <c r="A222">
        <v>221</v>
      </c>
      <c r="B222" t="s">
        <v>1118</v>
      </c>
      <c r="C222" t="s">
        <v>1132</v>
      </c>
      <c r="D222" t="s">
        <v>1133</v>
      </c>
    </row>
    <row r="223" spans="1:4">
      <c r="A223">
        <v>222</v>
      </c>
      <c r="B223" t="s">
        <v>1118</v>
      </c>
      <c r="C223" t="s">
        <v>1134</v>
      </c>
      <c r="D223" t="s">
        <v>1135</v>
      </c>
    </row>
    <row r="224" spans="1:4">
      <c r="A224">
        <v>223</v>
      </c>
      <c r="B224" t="s">
        <v>1118</v>
      </c>
      <c r="C224" t="s">
        <v>1136</v>
      </c>
      <c r="D224" t="s">
        <v>1137</v>
      </c>
    </row>
    <row r="225" spans="1:4">
      <c r="A225">
        <v>224</v>
      </c>
      <c r="B225" t="s">
        <v>1118</v>
      </c>
      <c r="C225" t="s">
        <v>1138</v>
      </c>
      <c r="D225" t="s">
        <v>1139</v>
      </c>
    </row>
    <row r="226" spans="1:4">
      <c r="A226">
        <v>225</v>
      </c>
      <c r="B226" t="s">
        <v>1118</v>
      </c>
      <c r="C226" t="s">
        <v>1140</v>
      </c>
      <c r="D226" t="s">
        <v>1141</v>
      </c>
    </row>
    <row r="227" spans="1:4">
      <c r="A227">
        <v>226</v>
      </c>
      <c r="B227" t="s">
        <v>1118</v>
      </c>
      <c r="C227" t="s">
        <v>1142</v>
      </c>
      <c r="D227" t="s">
        <v>1143</v>
      </c>
    </row>
    <row r="228" spans="1:4">
      <c r="A228">
        <v>227</v>
      </c>
      <c r="B228" t="s">
        <v>1118</v>
      </c>
      <c r="C228" t="s">
        <v>1144</v>
      </c>
      <c r="D228" t="s">
        <v>1145</v>
      </c>
    </row>
    <row r="229" spans="1:4">
      <c r="A229">
        <v>228</v>
      </c>
      <c r="B229" t="s">
        <v>1118</v>
      </c>
      <c r="C229" t="s">
        <v>1146</v>
      </c>
      <c r="D229" t="s">
        <v>1147</v>
      </c>
    </row>
    <row r="230" spans="1:4">
      <c r="A230">
        <v>229</v>
      </c>
      <c r="B230" t="s">
        <v>1118</v>
      </c>
      <c r="C230" t="s">
        <v>1148</v>
      </c>
      <c r="D230" t="s">
        <v>1149</v>
      </c>
    </row>
    <row r="231" spans="1:4">
      <c r="A231">
        <v>230</v>
      </c>
      <c r="B231" t="s">
        <v>1150</v>
      </c>
      <c r="C231" t="s">
        <v>1152</v>
      </c>
      <c r="D231" t="s">
        <v>1153</v>
      </c>
    </row>
    <row r="232" spans="1:4">
      <c r="A232">
        <v>231</v>
      </c>
      <c r="B232" t="s">
        <v>1150</v>
      </c>
      <c r="C232" t="s">
        <v>1154</v>
      </c>
      <c r="D232" t="s">
        <v>1155</v>
      </c>
    </row>
    <row r="233" spans="1:4">
      <c r="A233">
        <v>232</v>
      </c>
      <c r="B233" t="s">
        <v>1150</v>
      </c>
      <c r="C233" t="s">
        <v>1150</v>
      </c>
      <c r="D233" t="s">
        <v>1151</v>
      </c>
    </row>
    <row r="234" spans="1:4">
      <c r="A234">
        <v>233</v>
      </c>
      <c r="B234" t="s">
        <v>1150</v>
      </c>
      <c r="C234" t="s">
        <v>1156</v>
      </c>
      <c r="D234" t="s">
        <v>1157</v>
      </c>
    </row>
    <row r="235" spans="1:4">
      <c r="A235">
        <v>234</v>
      </c>
      <c r="B235" t="s">
        <v>1150</v>
      </c>
      <c r="C235" t="s">
        <v>1158</v>
      </c>
      <c r="D235" t="s">
        <v>1159</v>
      </c>
    </row>
    <row r="236" spans="1:4">
      <c r="A236">
        <v>235</v>
      </c>
      <c r="B236" t="s">
        <v>1150</v>
      </c>
      <c r="C236" t="s">
        <v>1160</v>
      </c>
      <c r="D236" t="s">
        <v>1161</v>
      </c>
    </row>
    <row r="237" spans="1:4">
      <c r="A237">
        <v>236</v>
      </c>
      <c r="B237" t="s">
        <v>1150</v>
      </c>
      <c r="C237" t="s">
        <v>1162</v>
      </c>
      <c r="D237" t="s">
        <v>1163</v>
      </c>
    </row>
    <row r="238" spans="1:4">
      <c r="A238">
        <v>237</v>
      </c>
      <c r="B238" t="s">
        <v>1150</v>
      </c>
      <c r="C238" t="s">
        <v>1164</v>
      </c>
      <c r="D238" t="s">
        <v>1165</v>
      </c>
    </row>
    <row r="239" spans="1:4">
      <c r="A239">
        <v>238</v>
      </c>
      <c r="B239" t="s">
        <v>1150</v>
      </c>
      <c r="C239" t="s">
        <v>1166</v>
      </c>
      <c r="D239" t="s">
        <v>1167</v>
      </c>
    </row>
    <row r="240" spans="1:4">
      <c r="A240">
        <v>239</v>
      </c>
      <c r="B240" t="s">
        <v>1150</v>
      </c>
      <c r="C240" t="s">
        <v>1168</v>
      </c>
      <c r="D240" t="s">
        <v>1169</v>
      </c>
    </row>
    <row r="241" spans="1:4">
      <c r="A241">
        <v>240</v>
      </c>
      <c r="B241" t="s">
        <v>1150</v>
      </c>
      <c r="C241" t="s">
        <v>1170</v>
      </c>
      <c r="D241" t="s">
        <v>1171</v>
      </c>
    </row>
    <row r="242" spans="1:4">
      <c r="A242">
        <v>241</v>
      </c>
      <c r="B242" t="s">
        <v>1150</v>
      </c>
      <c r="C242" t="s">
        <v>1172</v>
      </c>
      <c r="D242" t="s">
        <v>1173</v>
      </c>
    </row>
    <row r="243" spans="1:4">
      <c r="A243">
        <v>242</v>
      </c>
      <c r="B243" t="s">
        <v>1150</v>
      </c>
      <c r="C243" t="s">
        <v>1174</v>
      </c>
      <c r="D243" t="s">
        <v>1175</v>
      </c>
    </row>
    <row r="244" spans="1:4">
      <c r="A244">
        <v>243</v>
      </c>
      <c r="B244" t="s">
        <v>1150</v>
      </c>
      <c r="C244" t="s">
        <v>1176</v>
      </c>
      <c r="D244" t="s">
        <v>1177</v>
      </c>
    </row>
    <row r="245" spans="1:4">
      <c r="A245">
        <v>244</v>
      </c>
      <c r="B245" t="s">
        <v>1150</v>
      </c>
      <c r="C245" t="s">
        <v>1178</v>
      </c>
      <c r="D245" t="s">
        <v>1179</v>
      </c>
    </row>
    <row r="246" spans="1:4">
      <c r="A246">
        <v>245</v>
      </c>
      <c r="B246" t="s">
        <v>1150</v>
      </c>
      <c r="C246" t="s">
        <v>1180</v>
      </c>
      <c r="D246" t="s">
        <v>1181</v>
      </c>
    </row>
    <row r="247" spans="1:4">
      <c r="A247">
        <v>246</v>
      </c>
      <c r="B247" t="s">
        <v>1182</v>
      </c>
      <c r="C247" t="s">
        <v>1184</v>
      </c>
      <c r="D247" t="s">
        <v>1185</v>
      </c>
    </row>
    <row r="248" spans="1:4">
      <c r="A248">
        <v>247</v>
      </c>
      <c r="B248" t="s">
        <v>1182</v>
      </c>
      <c r="C248" t="s">
        <v>1182</v>
      </c>
      <c r="D248" t="s">
        <v>1183</v>
      </c>
    </row>
    <row r="249" spans="1:4">
      <c r="A249">
        <v>248</v>
      </c>
      <c r="B249" t="s">
        <v>1182</v>
      </c>
      <c r="C249" t="s">
        <v>1186</v>
      </c>
      <c r="D249" t="s">
        <v>1187</v>
      </c>
    </row>
    <row r="250" spans="1:4">
      <c r="A250">
        <v>249</v>
      </c>
      <c r="B250" t="s">
        <v>1182</v>
      </c>
      <c r="C250" t="s">
        <v>1188</v>
      </c>
      <c r="D250" t="s">
        <v>1189</v>
      </c>
    </row>
    <row r="251" spans="1:4">
      <c r="A251">
        <v>250</v>
      </c>
      <c r="B251" t="s">
        <v>1182</v>
      </c>
      <c r="C251" t="s">
        <v>1190</v>
      </c>
      <c r="D251" t="s">
        <v>1191</v>
      </c>
    </row>
    <row r="252" spans="1:4">
      <c r="A252">
        <v>251</v>
      </c>
      <c r="B252" t="s">
        <v>1182</v>
      </c>
      <c r="C252" t="s">
        <v>1192</v>
      </c>
      <c r="D252" t="s">
        <v>1193</v>
      </c>
    </row>
    <row r="253" spans="1:4">
      <c r="A253">
        <v>252</v>
      </c>
      <c r="B253" t="s">
        <v>1182</v>
      </c>
      <c r="C253" t="s">
        <v>1194</v>
      </c>
      <c r="D253" t="s">
        <v>1195</v>
      </c>
    </row>
    <row r="254" spans="1:4">
      <c r="A254">
        <v>253</v>
      </c>
      <c r="B254" t="s">
        <v>1182</v>
      </c>
      <c r="C254" t="s">
        <v>1196</v>
      </c>
      <c r="D254" t="s">
        <v>1197</v>
      </c>
    </row>
    <row r="255" spans="1:4">
      <c r="A255">
        <v>254</v>
      </c>
      <c r="B255" t="s">
        <v>1182</v>
      </c>
      <c r="C255" t="s">
        <v>1075</v>
      </c>
      <c r="D255" t="s">
        <v>1198</v>
      </c>
    </row>
    <row r="256" spans="1:4">
      <c r="A256">
        <v>255</v>
      </c>
      <c r="B256" t="s">
        <v>1182</v>
      </c>
      <c r="C256" t="s">
        <v>1199</v>
      </c>
      <c r="D256" t="s">
        <v>1200</v>
      </c>
    </row>
    <row r="257" spans="1:4">
      <c r="A257">
        <v>256</v>
      </c>
      <c r="B257" t="s">
        <v>1182</v>
      </c>
      <c r="C257" t="s">
        <v>1201</v>
      </c>
      <c r="D257" t="s">
        <v>1202</v>
      </c>
    </row>
    <row r="258" spans="1:4">
      <c r="A258">
        <v>257</v>
      </c>
      <c r="B258" t="s">
        <v>1182</v>
      </c>
      <c r="C258" t="s">
        <v>792</v>
      </c>
      <c r="D258" t="s">
        <v>1203</v>
      </c>
    </row>
    <row r="259" spans="1:4">
      <c r="A259">
        <v>258</v>
      </c>
      <c r="B259" t="s">
        <v>1182</v>
      </c>
      <c r="C259" t="s">
        <v>1204</v>
      </c>
      <c r="D259" t="s">
        <v>1205</v>
      </c>
    </row>
    <row r="260" spans="1:4">
      <c r="A260">
        <v>259</v>
      </c>
      <c r="B260" t="s">
        <v>1182</v>
      </c>
      <c r="C260" t="s">
        <v>1206</v>
      </c>
      <c r="D260" t="s">
        <v>1207</v>
      </c>
    </row>
    <row r="261" spans="1:4">
      <c r="A261">
        <v>260</v>
      </c>
      <c r="B261" t="s">
        <v>1182</v>
      </c>
      <c r="C261" t="s">
        <v>1208</v>
      </c>
      <c r="D261" t="s">
        <v>1209</v>
      </c>
    </row>
    <row r="262" spans="1:4">
      <c r="A262">
        <v>261</v>
      </c>
      <c r="B262" t="s">
        <v>1182</v>
      </c>
      <c r="C262" t="s">
        <v>1210</v>
      </c>
      <c r="D262" t="s">
        <v>1211</v>
      </c>
    </row>
    <row r="263" spans="1:4">
      <c r="A263">
        <v>262</v>
      </c>
      <c r="B263" t="s">
        <v>1182</v>
      </c>
      <c r="C263" t="s">
        <v>1212</v>
      </c>
      <c r="D263" t="s">
        <v>1213</v>
      </c>
    </row>
    <row r="264" spans="1:4">
      <c r="A264">
        <v>263</v>
      </c>
      <c r="B264" t="s">
        <v>1214</v>
      </c>
      <c r="C264" t="s">
        <v>1216</v>
      </c>
      <c r="D264" t="s">
        <v>1217</v>
      </c>
    </row>
    <row r="265" spans="1:4">
      <c r="A265">
        <v>264</v>
      </c>
      <c r="B265" t="s">
        <v>1214</v>
      </c>
      <c r="C265" t="s">
        <v>1214</v>
      </c>
      <c r="D265" t="s">
        <v>1215</v>
      </c>
    </row>
    <row r="266" spans="1:4">
      <c r="A266">
        <v>265</v>
      </c>
      <c r="B266" t="s">
        <v>1214</v>
      </c>
      <c r="C266" t="s">
        <v>1218</v>
      </c>
      <c r="D266" t="s">
        <v>1219</v>
      </c>
    </row>
    <row r="267" spans="1:4">
      <c r="A267">
        <v>266</v>
      </c>
      <c r="B267" t="s">
        <v>1214</v>
      </c>
      <c r="C267" t="s">
        <v>1220</v>
      </c>
      <c r="D267" t="s">
        <v>1221</v>
      </c>
    </row>
    <row r="268" spans="1:4">
      <c r="A268">
        <v>267</v>
      </c>
      <c r="B268" t="s">
        <v>1214</v>
      </c>
      <c r="C268" t="s">
        <v>1222</v>
      </c>
      <c r="D268" t="s">
        <v>1223</v>
      </c>
    </row>
    <row r="269" spans="1:4">
      <c r="A269">
        <v>268</v>
      </c>
      <c r="B269" t="s">
        <v>1214</v>
      </c>
      <c r="C269" t="s">
        <v>1224</v>
      </c>
      <c r="D269" t="s">
        <v>1225</v>
      </c>
    </row>
    <row r="270" spans="1:4">
      <c r="A270">
        <v>269</v>
      </c>
      <c r="B270" t="s">
        <v>1214</v>
      </c>
      <c r="C270" t="s">
        <v>1226</v>
      </c>
      <c r="D270" t="s">
        <v>1227</v>
      </c>
    </row>
    <row r="271" spans="1:4">
      <c r="A271">
        <v>270</v>
      </c>
      <c r="B271" t="s">
        <v>1214</v>
      </c>
      <c r="C271" t="s">
        <v>1228</v>
      </c>
      <c r="D271" t="s">
        <v>1229</v>
      </c>
    </row>
    <row r="272" spans="1:4">
      <c r="A272">
        <v>271</v>
      </c>
      <c r="B272" t="s">
        <v>1214</v>
      </c>
      <c r="C272" t="s">
        <v>1230</v>
      </c>
      <c r="D272" t="s">
        <v>1231</v>
      </c>
    </row>
    <row r="273" spans="1:4">
      <c r="A273">
        <v>272</v>
      </c>
      <c r="B273" t="s">
        <v>1214</v>
      </c>
      <c r="C273" t="s">
        <v>1232</v>
      </c>
      <c r="D273" t="s">
        <v>1233</v>
      </c>
    </row>
    <row r="274" spans="1:4">
      <c r="A274">
        <v>273</v>
      </c>
      <c r="B274" t="s">
        <v>1214</v>
      </c>
      <c r="C274" t="s">
        <v>1234</v>
      </c>
      <c r="D274" t="s">
        <v>1235</v>
      </c>
    </row>
    <row r="275" spans="1:4">
      <c r="A275">
        <v>274</v>
      </c>
      <c r="B275" t="s">
        <v>1214</v>
      </c>
      <c r="C275" t="s">
        <v>1236</v>
      </c>
      <c r="D275" t="s">
        <v>1237</v>
      </c>
    </row>
    <row r="276" spans="1:4">
      <c r="A276">
        <v>275</v>
      </c>
      <c r="B276" t="s">
        <v>1214</v>
      </c>
      <c r="C276" t="s">
        <v>1238</v>
      </c>
      <c r="D276" t="s">
        <v>1239</v>
      </c>
    </row>
    <row r="277" spans="1:4">
      <c r="A277">
        <v>276</v>
      </c>
      <c r="B277" t="s">
        <v>1240</v>
      </c>
      <c r="C277" t="s">
        <v>1242</v>
      </c>
      <c r="D277" t="s">
        <v>1243</v>
      </c>
    </row>
    <row r="278" spans="1:4">
      <c r="A278">
        <v>277</v>
      </c>
      <c r="B278" t="s">
        <v>1240</v>
      </c>
      <c r="C278" t="s">
        <v>1244</v>
      </c>
      <c r="D278" t="s">
        <v>1245</v>
      </c>
    </row>
    <row r="279" spans="1:4">
      <c r="A279">
        <v>278</v>
      </c>
      <c r="B279" t="s">
        <v>1240</v>
      </c>
      <c r="C279" t="s">
        <v>1240</v>
      </c>
      <c r="D279" t="s">
        <v>1241</v>
      </c>
    </row>
    <row r="280" spans="1:4">
      <c r="A280">
        <v>279</v>
      </c>
      <c r="B280" t="s">
        <v>1240</v>
      </c>
      <c r="C280" t="s">
        <v>1246</v>
      </c>
      <c r="D280" t="s">
        <v>1247</v>
      </c>
    </row>
    <row r="281" spans="1:4">
      <c r="A281">
        <v>280</v>
      </c>
      <c r="B281" t="s">
        <v>1240</v>
      </c>
      <c r="C281" t="s">
        <v>1248</v>
      </c>
      <c r="D281" t="s">
        <v>1249</v>
      </c>
    </row>
    <row r="282" spans="1:4">
      <c r="A282">
        <v>281</v>
      </c>
      <c r="B282" t="s">
        <v>1240</v>
      </c>
      <c r="C282" t="s">
        <v>1250</v>
      </c>
      <c r="D282" t="s">
        <v>1251</v>
      </c>
    </row>
    <row r="283" spans="1:4">
      <c r="A283">
        <v>282</v>
      </c>
      <c r="B283" t="s">
        <v>1240</v>
      </c>
      <c r="C283" t="s">
        <v>1252</v>
      </c>
      <c r="D283" t="s">
        <v>1253</v>
      </c>
    </row>
    <row r="284" spans="1:4">
      <c r="A284">
        <v>283</v>
      </c>
      <c r="B284" t="s">
        <v>1240</v>
      </c>
      <c r="C284" t="s">
        <v>1254</v>
      </c>
      <c r="D284" t="s">
        <v>1255</v>
      </c>
    </row>
    <row r="285" spans="1:4">
      <c r="A285">
        <v>284</v>
      </c>
      <c r="B285" t="s">
        <v>1240</v>
      </c>
      <c r="C285" t="s">
        <v>1256</v>
      </c>
      <c r="D285" t="s">
        <v>1257</v>
      </c>
    </row>
    <row r="286" spans="1:4">
      <c r="A286">
        <v>285</v>
      </c>
      <c r="B286" t="s">
        <v>1240</v>
      </c>
      <c r="C286" t="s">
        <v>1258</v>
      </c>
      <c r="D286" t="s">
        <v>1259</v>
      </c>
    </row>
    <row r="287" spans="1:4">
      <c r="A287">
        <v>286</v>
      </c>
      <c r="B287" t="s">
        <v>1240</v>
      </c>
      <c r="C287" t="s">
        <v>1260</v>
      </c>
      <c r="D287" t="s">
        <v>1261</v>
      </c>
    </row>
    <row r="288" spans="1:4">
      <c r="A288">
        <v>287</v>
      </c>
      <c r="B288" t="s">
        <v>1240</v>
      </c>
      <c r="C288" t="s">
        <v>1262</v>
      </c>
      <c r="D288" t="s">
        <v>1263</v>
      </c>
    </row>
    <row r="289" spans="1:4">
      <c r="A289">
        <v>288</v>
      </c>
      <c r="B289" t="s">
        <v>1240</v>
      </c>
      <c r="C289" t="s">
        <v>1264</v>
      </c>
      <c r="D289" t="s">
        <v>1265</v>
      </c>
    </row>
    <row r="290" spans="1:4">
      <c r="A290">
        <v>289</v>
      </c>
      <c r="B290" t="s">
        <v>1240</v>
      </c>
      <c r="C290" t="s">
        <v>1266</v>
      </c>
      <c r="D290" t="s">
        <v>1267</v>
      </c>
    </row>
    <row r="291" spans="1:4">
      <c r="A291">
        <v>290</v>
      </c>
      <c r="B291" t="s">
        <v>1268</v>
      </c>
      <c r="C291" t="s">
        <v>704</v>
      </c>
      <c r="D291" t="s">
        <v>1270</v>
      </c>
    </row>
    <row r="292" spans="1:4">
      <c r="A292">
        <v>291</v>
      </c>
      <c r="B292" t="s">
        <v>1268</v>
      </c>
      <c r="C292" t="s">
        <v>1271</v>
      </c>
      <c r="D292" t="s">
        <v>1272</v>
      </c>
    </row>
    <row r="293" spans="1:4">
      <c r="A293">
        <v>292</v>
      </c>
      <c r="B293" t="s">
        <v>1268</v>
      </c>
      <c r="C293" t="s">
        <v>1273</v>
      </c>
      <c r="D293" t="s">
        <v>1274</v>
      </c>
    </row>
    <row r="294" spans="1:4">
      <c r="A294">
        <v>293</v>
      </c>
      <c r="B294" t="s">
        <v>1268</v>
      </c>
      <c r="C294" t="s">
        <v>1275</v>
      </c>
      <c r="D294" t="s">
        <v>1276</v>
      </c>
    </row>
    <row r="295" spans="1:4">
      <c r="A295">
        <v>294</v>
      </c>
      <c r="B295" t="s">
        <v>1268</v>
      </c>
      <c r="C295" t="s">
        <v>1268</v>
      </c>
      <c r="D295" t="s">
        <v>1269</v>
      </c>
    </row>
    <row r="296" spans="1:4">
      <c r="A296">
        <v>295</v>
      </c>
      <c r="B296" t="s">
        <v>1268</v>
      </c>
      <c r="C296" t="s">
        <v>1277</v>
      </c>
      <c r="D296" t="s">
        <v>1278</v>
      </c>
    </row>
    <row r="297" spans="1:4">
      <c r="A297">
        <v>296</v>
      </c>
      <c r="B297" t="s">
        <v>1268</v>
      </c>
      <c r="C297" t="s">
        <v>1279</v>
      </c>
      <c r="D297" t="s">
        <v>1280</v>
      </c>
    </row>
    <row r="298" spans="1:4">
      <c r="A298">
        <v>297</v>
      </c>
      <c r="B298" t="s">
        <v>1268</v>
      </c>
      <c r="C298" t="s">
        <v>1281</v>
      </c>
      <c r="D298" t="s">
        <v>1282</v>
      </c>
    </row>
    <row r="299" spans="1:4">
      <c r="A299">
        <v>298</v>
      </c>
      <c r="B299" t="s">
        <v>1268</v>
      </c>
      <c r="C299" t="s">
        <v>1283</v>
      </c>
      <c r="D299" t="s">
        <v>1284</v>
      </c>
    </row>
    <row r="300" spans="1:4">
      <c r="A300">
        <v>299</v>
      </c>
      <c r="B300" t="s">
        <v>1268</v>
      </c>
      <c r="C300" t="s">
        <v>1285</v>
      </c>
      <c r="D300" t="s">
        <v>1286</v>
      </c>
    </row>
    <row r="301" spans="1:4">
      <c r="A301">
        <v>300</v>
      </c>
      <c r="B301" t="s">
        <v>1268</v>
      </c>
      <c r="C301" t="s">
        <v>1287</v>
      </c>
      <c r="D301" t="s">
        <v>1288</v>
      </c>
    </row>
    <row r="302" spans="1:4">
      <c r="A302">
        <v>301</v>
      </c>
      <c r="B302" t="s">
        <v>1268</v>
      </c>
      <c r="C302" t="s">
        <v>1289</v>
      </c>
      <c r="D302" t="s">
        <v>1290</v>
      </c>
    </row>
    <row r="303" spans="1:4">
      <c r="A303">
        <v>302</v>
      </c>
      <c r="B303" t="s">
        <v>1268</v>
      </c>
      <c r="C303" t="s">
        <v>1291</v>
      </c>
      <c r="D303" t="s">
        <v>1292</v>
      </c>
    </row>
    <row r="304" spans="1:4">
      <c r="A304">
        <v>303</v>
      </c>
      <c r="B304" t="s">
        <v>1293</v>
      </c>
      <c r="C304" t="s">
        <v>1295</v>
      </c>
      <c r="D304" t="s">
        <v>1296</v>
      </c>
    </row>
    <row r="305" spans="1:4">
      <c r="A305">
        <v>304</v>
      </c>
      <c r="B305" t="s">
        <v>1293</v>
      </c>
      <c r="C305" t="s">
        <v>1297</v>
      </c>
      <c r="D305" t="s">
        <v>1298</v>
      </c>
    </row>
    <row r="306" spans="1:4">
      <c r="A306">
        <v>305</v>
      </c>
      <c r="B306" t="s">
        <v>1293</v>
      </c>
      <c r="C306" t="s">
        <v>1299</v>
      </c>
      <c r="D306" t="s">
        <v>1300</v>
      </c>
    </row>
    <row r="307" spans="1:4">
      <c r="A307">
        <v>306</v>
      </c>
      <c r="B307" t="s">
        <v>1293</v>
      </c>
      <c r="C307" t="s">
        <v>1301</v>
      </c>
      <c r="D307" t="s">
        <v>1302</v>
      </c>
    </row>
    <row r="308" spans="1:4">
      <c r="A308">
        <v>307</v>
      </c>
      <c r="B308" t="s">
        <v>1293</v>
      </c>
      <c r="C308" t="s">
        <v>1293</v>
      </c>
      <c r="D308" t="s">
        <v>1294</v>
      </c>
    </row>
    <row r="309" spans="1:4">
      <c r="A309">
        <v>308</v>
      </c>
      <c r="B309" t="s">
        <v>1293</v>
      </c>
      <c r="C309" t="s">
        <v>1303</v>
      </c>
      <c r="D309" t="s">
        <v>1304</v>
      </c>
    </row>
    <row r="310" spans="1:4">
      <c r="A310">
        <v>309</v>
      </c>
      <c r="B310" t="s">
        <v>1293</v>
      </c>
      <c r="C310" t="s">
        <v>1305</v>
      </c>
      <c r="D310" t="s">
        <v>1306</v>
      </c>
    </row>
    <row r="311" spans="1:4">
      <c r="A311">
        <v>310</v>
      </c>
      <c r="B311" t="s">
        <v>1293</v>
      </c>
      <c r="C311" t="s">
        <v>1307</v>
      </c>
      <c r="D311" t="s">
        <v>1308</v>
      </c>
    </row>
    <row r="312" spans="1:4">
      <c r="A312">
        <v>311</v>
      </c>
      <c r="B312" t="s">
        <v>1293</v>
      </c>
      <c r="C312" t="s">
        <v>1309</v>
      </c>
      <c r="D312" t="s">
        <v>1310</v>
      </c>
    </row>
    <row r="313" spans="1:4">
      <c r="A313">
        <v>312</v>
      </c>
      <c r="B313" t="s">
        <v>1293</v>
      </c>
      <c r="C313" t="s">
        <v>1311</v>
      </c>
      <c r="D313" t="s">
        <v>1312</v>
      </c>
    </row>
    <row r="314" spans="1:4">
      <c r="A314">
        <v>313</v>
      </c>
      <c r="B314" t="s">
        <v>1293</v>
      </c>
      <c r="C314" t="s">
        <v>1313</v>
      </c>
      <c r="D314" t="s">
        <v>1314</v>
      </c>
    </row>
    <row r="315" spans="1:4">
      <c r="A315">
        <v>314</v>
      </c>
      <c r="B315" t="s">
        <v>1293</v>
      </c>
      <c r="C315" t="s">
        <v>1315</v>
      </c>
      <c r="D315" t="s">
        <v>1316</v>
      </c>
    </row>
    <row r="316" spans="1:4">
      <c r="A316">
        <v>315</v>
      </c>
      <c r="B316" t="s">
        <v>1293</v>
      </c>
      <c r="C316" t="s">
        <v>1317</v>
      </c>
      <c r="D316" t="s">
        <v>1318</v>
      </c>
    </row>
    <row r="317" spans="1:4">
      <c r="A317">
        <v>316</v>
      </c>
      <c r="B317" t="s">
        <v>1293</v>
      </c>
      <c r="C317" t="s">
        <v>764</v>
      </c>
      <c r="D317" t="s">
        <v>1319</v>
      </c>
    </row>
    <row r="318" spans="1:4">
      <c r="A318">
        <v>317</v>
      </c>
      <c r="B318" t="s">
        <v>1293</v>
      </c>
      <c r="C318" t="s">
        <v>1320</v>
      </c>
      <c r="D318" t="s">
        <v>1321</v>
      </c>
    </row>
    <row r="319" spans="1:4">
      <c r="A319">
        <v>318</v>
      </c>
      <c r="B319" t="s">
        <v>1293</v>
      </c>
      <c r="C319" t="s">
        <v>1322</v>
      </c>
      <c r="D319" t="s">
        <v>1323</v>
      </c>
    </row>
    <row r="320" spans="1:4">
      <c r="A320">
        <v>319</v>
      </c>
      <c r="B320" t="s">
        <v>1293</v>
      </c>
      <c r="C320" t="s">
        <v>1324</v>
      </c>
      <c r="D320" t="s">
        <v>1325</v>
      </c>
    </row>
    <row r="321" spans="1:4">
      <c r="A321">
        <v>320</v>
      </c>
      <c r="B321" t="s">
        <v>1326</v>
      </c>
      <c r="C321" t="s">
        <v>1326</v>
      </c>
      <c r="D321" t="s">
        <v>1327</v>
      </c>
    </row>
    <row r="322" spans="1:4">
      <c r="A322">
        <v>321</v>
      </c>
      <c r="B322" t="s">
        <v>1328</v>
      </c>
      <c r="C322" t="s">
        <v>1328</v>
      </c>
      <c r="D322" t="s">
        <v>1329</v>
      </c>
    </row>
    <row r="323" spans="1:4">
      <c r="A323">
        <v>322</v>
      </c>
      <c r="B323" t="s">
        <v>1330</v>
      </c>
      <c r="C323" t="s">
        <v>1330</v>
      </c>
      <c r="D323" t="s">
        <v>1331</v>
      </c>
    </row>
    <row r="324" spans="1:4">
      <c r="A324">
        <v>323</v>
      </c>
      <c r="B324" t="s">
        <v>1332</v>
      </c>
      <c r="C324" t="s">
        <v>1332</v>
      </c>
      <c r="D324" t="s">
        <v>1333</v>
      </c>
    </row>
    <row r="325" spans="1:4">
      <c r="A325">
        <v>324</v>
      </c>
      <c r="B325" t="s">
        <v>1334</v>
      </c>
      <c r="C325" t="s">
        <v>1334</v>
      </c>
      <c r="D325" t="s">
        <v>1335</v>
      </c>
    </row>
    <row r="326" spans="1:4">
      <c r="A326">
        <v>325</v>
      </c>
      <c r="B326" t="s">
        <v>1336</v>
      </c>
      <c r="C326" t="s">
        <v>1336</v>
      </c>
      <c r="D326" t="s">
        <v>1337</v>
      </c>
    </row>
    <row r="327" spans="1:4">
      <c r="A327">
        <v>326</v>
      </c>
      <c r="B327" t="s">
        <v>1338</v>
      </c>
      <c r="C327" t="s">
        <v>1338</v>
      </c>
      <c r="D327" t="s">
        <v>1339</v>
      </c>
    </row>
    <row r="328" spans="1:4">
      <c r="A328">
        <v>327</v>
      </c>
      <c r="B328" t="s">
        <v>1340</v>
      </c>
      <c r="C328" t="s">
        <v>1340</v>
      </c>
      <c r="D328" t="s">
        <v>1341</v>
      </c>
    </row>
    <row r="329" spans="1:4">
      <c r="A329">
        <v>328</v>
      </c>
      <c r="B329" t="s">
        <v>1342</v>
      </c>
      <c r="C329" t="s">
        <v>1344</v>
      </c>
      <c r="D329" t="s">
        <v>1345</v>
      </c>
    </row>
    <row r="330" spans="1:4">
      <c r="A330">
        <v>329</v>
      </c>
      <c r="B330" t="s">
        <v>1342</v>
      </c>
      <c r="C330" t="s">
        <v>1346</v>
      </c>
      <c r="D330" t="s">
        <v>1347</v>
      </c>
    </row>
    <row r="331" spans="1:4">
      <c r="A331">
        <v>330</v>
      </c>
      <c r="B331" t="s">
        <v>1342</v>
      </c>
      <c r="C331" t="s">
        <v>1348</v>
      </c>
      <c r="D331" t="s">
        <v>1349</v>
      </c>
    </row>
    <row r="332" spans="1:4">
      <c r="A332">
        <v>331</v>
      </c>
      <c r="B332" t="s">
        <v>1342</v>
      </c>
      <c r="C332" t="s">
        <v>1342</v>
      </c>
      <c r="D332" t="s">
        <v>1343</v>
      </c>
    </row>
    <row r="333" spans="1:4">
      <c r="A333">
        <v>332</v>
      </c>
      <c r="B333" t="s">
        <v>1342</v>
      </c>
      <c r="C333" t="s">
        <v>1350</v>
      </c>
      <c r="D333" t="s">
        <v>1351</v>
      </c>
    </row>
    <row r="334" spans="1:4">
      <c r="A334">
        <v>333</v>
      </c>
      <c r="B334" t="s">
        <v>1342</v>
      </c>
      <c r="C334" t="s">
        <v>1352</v>
      </c>
      <c r="D334" t="s">
        <v>1353</v>
      </c>
    </row>
    <row r="335" spans="1:4">
      <c r="A335">
        <v>334</v>
      </c>
      <c r="B335" t="s">
        <v>1342</v>
      </c>
      <c r="C335" t="s">
        <v>1354</v>
      </c>
      <c r="D335" t="s">
        <v>1355</v>
      </c>
    </row>
    <row r="336" spans="1:4">
      <c r="A336">
        <v>335</v>
      </c>
      <c r="B336" t="s">
        <v>1342</v>
      </c>
      <c r="C336" t="s">
        <v>1356</v>
      </c>
      <c r="D336" t="s">
        <v>1357</v>
      </c>
    </row>
    <row r="337" spans="1:4">
      <c r="A337">
        <v>336</v>
      </c>
      <c r="B337" t="s">
        <v>1342</v>
      </c>
      <c r="C337" t="s">
        <v>1358</v>
      </c>
      <c r="D337" t="s">
        <v>1359</v>
      </c>
    </row>
    <row r="338" spans="1:4">
      <c r="A338">
        <v>337</v>
      </c>
      <c r="B338" t="s">
        <v>1342</v>
      </c>
      <c r="C338" t="s">
        <v>1360</v>
      </c>
      <c r="D338" t="s">
        <v>1361</v>
      </c>
    </row>
    <row r="339" spans="1:4">
      <c r="A339">
        <v>338</v>
      </c>
      <c r="B339" t="s">
        <v>1342</v>
      </c>
      <c r="C339" t="s">
        <v>1362</v>
      </c>
      <c r="D339" t="s">
        <v>1363</v>
      </c>
    </row>
    <row r="340" spans="1:4">
      <c r="A340">
        <v>339</v>
      </c>
      <c r="B340" t="s">
        <v>1342</v>
      </c>
      <c r="C340" t="s">
        <v>1364</v>
      </c>
      <c r="D340" t="s">
        <v>1365</v>
      </c>
    </row>
    <row r="341" spans="1:4">
      <c r="A341">
        <v>340</v>
      </c>
      <c r="B341" t="s">
        <v>1342</v>
      </c>
      <c r="C341" t="s">
        <v>760</v>
      </c>
      <c r="D341" t="s">
        <v>1366</v>
      </c>
    </row>
    <row r="342" spans="1:4">
      <c r="A342">
        <v>341</v>
      </c>
      <c r="B342" t="s">
        <v>1342</v>
      </c>
      <c r="C342" t="s">
        <v>1012</v>
      </c>
      <c r="D342" t="s">
        <v>1367</v>
      </c>
    </row>
    <row r="343" spans="1:4">
      <c r="A343">
        <v>342</v>
      </c>
      <c r="B343" t="s">
        <v>1342</v>
      </c>
      <c r="C343" t="s">
        <v>1368</v>
      </c>
      <c r="D343" t="s">
        <v>1369</v>
      </c>
    </row>
    <row r="344" spans="1:4">
      <c r="A344">
        <v>343</v>
      </c>
      <c r="B344" t="s">
        <v>1342</v>
      </c>
      <c r="C344" t="s">
        <v>1370</v>
      </c>
      <c r="D344" t="s">
        <v>1371</v>
      </c>
    </row>
    <row r="345" spans="1:4">
      <c r="A345">
        <v>344</v>
      </c>
      <c r="B345" t="s">
        <v>1342</v>
      </c>
      <c r="C345" t="s">
        <v>1372</v>
      </c>
      <c r="D345" t="s">
        <v>1373</v>
      </c>
    </row>
    <row r="346" spans="1:4">
      <c r="A346">
        <v>345</v>
      </c>
      <c r="B346" t="s">
        <v>1342</v>
      </c>
      <c r="C346" t="s">
        <v>1374</v>
      </c>
      <c r="D346" t="s">
        <v>1375</v>
      </c>
    </row>
    <row r="347" spans="1:4">
      <c r="A347">
        <v>346</v>
      </c>
      <c r="B347" t="s">
        <v>1376</v>
      </c>
      <c r="C347" t="s">
        <v>1378</v>
      </c>
      <c r="D347" t="s">
        <v>1379</v>
      </c>
    </row>
    <row r="348" spans="1:4">
      <c r="A348">
        <v>347</v>
      </c>
      <c r="B348" t="s">
        <v>1376</v>
      </c>
      <c r="C348" t="s">
        <v>1380</v>
      </c>
      <c r="D348" t="s">
        <v>1381</v>
      </c>
    </row>
    <row r="349" spans="1:4">
      <c r="A349">
        <v>348</v>
      </c>
      <c r="B349" t="s">
        <v>1376</v>
      </c>
      <c r="C349" t="s">
        <v>1376</v>
      </c>
      <c r="D349" t="s">
        <v>1377</v>
      </c>
    </row>
    <row r="350" spans="1:4">
      <c r="A350">
        <v>349</v>
      </c>
      <c r="B350" t="s">
        <v>1376</v>
      </c>
      <c r="C350" t="s">
        <v>1382</v>
      </c>
      <c r="D350" t="s">
        <v>1383</v>
      </c>
    </row>
    <row r="351" spans="1:4">
      <c r="A351">
        <v>350</v>
      </c>
      <c r="B351" t="s">
        <v>1376</v>
      </c>
      <c r="C351" t="s">
        <v>1384</v>
      </c>
      <c r="D351" t="s">
        <v>1385</v>
      </c>
    </row>
    <row r="352" spans="1:4">
      <c r="A352">
        <v>351</v>
      </c>
      <c r="B352" t="s">
        <v>1376</v>
      </c>
      <c r="C352" t="s">
        <v>1386</v>
      </c>
      <c r="D352" t="s">
        <v>1387</v>
      </c>
    </row>
    <row r="353" spans="1:4">
      <c r="A353">
        <v>352</v>
      </c>
      <c r="B353" t="s">
        <v>1376</v>
      </c>
      <c r="C353" t="s">
        <v>1388</v>
      </c>
      <c r="D353" t="s">
        <v>1389</v>
      </c>
    </row>
    <row r="354" spans="1:4">
      <c r="A354">
        <v>353</v>
      </c>
      <c r="B354" t="s">
        <v>1376</v>
      </c>
      <c r="C354" t="s">
        <v>1390</v>
      </c>
      <c r="D354" t="s">
        <v>1391</v>
      </c>
    </row>
    <row r="355" spans="1:4">
      <c r="A355">
        <v>354</v>
      </c>
      <c r="B355" t="s">
        <v>1376</v>
      </c>
      <c r="C355" t="s">
        <v>847</v>
      </c>
      <c r="D355" t="s">
        <v>1392</v>
      </c>
    </row>
    <row r="356" spans="1:4">
      <c r="A356">
        <v>355</v>
      </c>
      <c r="B356" t="s">
        <v>1376</v>
      </c>
      <c r="C356" t="s">
        <v>1393</v>
      </c>
      <c r="D356" t="s">
        <v>1394</v>
      </c>
    </row>
    <row r="357" spans="1:4">
      <c r="A357">
        <v>356</v>
      </c>
      <c r="B357" t="s">
        <v>1376</v>
      </c>
      <c r="C357" t="s">
        <v>1395</v>
      </c>
      <c r="D357" t="s">
        <v>1396</v>
      </c>
    </row>
    <row r="358" spans="1:4">
      <c r="A358">
        <v>357</v>
      </c>
      <c r="B358" t="s">
        <v>1376</v>
      </c>
      <c r="C358" t="s">
        <v>1397</v>
      </c>
      <c r="D358" t="s">
        <v>1398</v>
      </c>
    </row>
    <row r="359" spans="1:4">
      <c r="A359">
        <v>358</v>
      </c>
      <c r="B359" t="s">
        <v>1376</v>
      </c>
      <c r="C359" t="s">
        <v>1399</v>
      </c>
      <c r="D359" t="s">
        <v>1400</v>
      </c>
    </row>
    <row r="360" spans="1:4">
      <c r="A360">
        <v>359</v>
      </c>
      <c r="B360" t="s">
        <v>1376</v>
      </c>
      <c r="C360" t="s">
        <v>1401</v>
      </c>
      <c r="D360" t="s">
        <v>1402</v>
      </c>
    </row>
    <row r="361" spans="1:4">
      <c r="A361">
        <v>360</v>
      </c>
      <c r="B361" t="s">
        <v>1403</v>
      </c>
      <c r="C361" t="s">
        <v>1405</v>
      </c>
      <c r="D361" t="s">
        <v>1406</v>
      </c>
    </row>
    <row r="362" spans="1:4">
      <c r="A362">
        <v>361</v>
      </c>
      <c r="B362" t="s">
        <v>1403</v>
      </c>
      <c r="C362" t="s">
        <v>1407</v>
      </c>
      <c r="D362" t="s">
        <v>1408</v>
      </c>
    </row>
    <row r="363" spans="1:4">
      <c r="A363">
        <v>362</v>
      </c>
      <c r="B363" t="s">
        <v>1403</v>
      </c>
      <c r="C363" t="s">
        <v>1409</v>
      </c>
      <c r="D363" t="s">
        <v>1410</v>
      </c>
    </row>
    <row r="364" spans="1:4">
      <c r="A364">
        <v>363</v>
      </c>
      <c r="B364" t="s">
        <v>1403</v>
      </c>
      <c r="C364" t="s">
        <v>1403</v>
      </c>
      <c r="D364" t="s">
        <v>1404</v>
      </c>
    </row>
    <row r="365" spans="1:4">
      <c r="A365">
        <v>364</v>
      </c>
      <c r="B365" t="s">
        <v>1403</v>
      </c>
      <c r="C365" t="s">
        <v>1411</v>
      </c>
      <c r="D365" t="s">
        <v>1412</v>
      </c>
    </row>
    <row r="366" spans="1:4">
      <c r="A366">
        <v>365</v>
      </c>
      <c r="B366" t="s">
        <v>1403</v>
      </c>
      <c r="C366" t="s">
        <v>1413</v>
      </c>
      <c r="D366" t="s">
        <v>1414</v>
      </c>
    </row>
    <row r="367" spans="1:4">
      <c r="A367">
        <v>366</v>
      </c>
      <c r="B367" t="s">
        <v>1403</v>
      </c>
      <c r="C367" t="s">
        <v>1134</v>
      </c>
      <c r="D367" t="s">
        <v>1415</v>
      </c>
    </row>
    <row r="368" spans="1:4">
      <c r="A368">
        <v>367</v>
      </c>
      <c r="B368" t="s">
        <v>1403</v>
      </c>
      <c r="C368" t="s">
        <v>1416</v>
      </c>
      <c r="D368" t="s">
        <v>1417</v>
      </c>
    </row>
    <row r="369" spans="1:4">
      <c r="A369">
        <v>368</v>
      </c>
      <c r="B369" t="s">
        <v>1403</v>
      </c>
      <c r="C369" t="s">
        <v>1418</v>
      </c>
      <c r="D369" t="s">
        <v>1419</v>
      </c>
    </row>
    <row r="370" spans="1:4">
      <c r="A370">
        <v>369</v>
      </c>
      <c r="B370" t="s">
        <v>1403</v>
      </c>
      <c r="C370" t="s">
        <v>1420</v>
      </c>
      <c r="D370" t="s">
        <v>1421</v>
      </c>
    </row>
    <row r="371" spans="1:4">
      <c r="A371">
        <v>370</v>
      </c>
      <c r="B371" t="s">
        <v>1403</v>
      </c>
      <c r="C371" t="s">
        <v>1422</v>
      </c>
      <c r="D371" t="s">
        <v>1423</v>
      </c>
    </row>
    <row r="372" spans="1:4">
      <c r="A372">
        <v>371</v>
      </c>
      <c r="B372" t="s">
        <v>1403</v>
      </c>
      <c r="C372" t="s">
        <v>1424</v>
      </c>
      <c r="D372" t="s">
        <v>1425</v>
      </c>
    </row>
    <row r="373" spans="1:4">
      <c r="A373">
        <v>372</v>
      </c>
      <c r="B373" t="s">
        <v>1403</v>
      </c>
      <c r="C373" t="s">
        <v>1426</v>
      </c>
      <c r="D373" t="s">
        <v>1427</v>
      </c>
    </row>
    <row r="374" spans="1:4">
      <c r="A374">
        <v>373</v>
      </c>
      <c r="B374" t="s">
        <v>1403</v>
      </c>
      <c r="C374" t="s">
        <v>1428</v>
      </c>
      <c r="D374" t="s">
        <v>1429</v>
      </c>
    </row>
    <row r="375" spans="1:4">
      <c r="A375">
        <v>374</v>
      </c>
      <c r="B375" t="s">
        <v>1403</v>
      </c>
      <c r="C375" t="s">
        <v>1430</v>
      </c>
      <c r="D375" t="s">
        <v>1431</v>
      </c>
    </row>
    <row r="376" spans="1:4">
      <c r="A376">
        <v>375</v>
      </c>
      <c r="B376" t="s">
        <v>1403</v>
      </c>
      <c r="C376" t="s">
        <v>1432</v>
      </c>
      <c r="D376" t="s">
        <v>1433</v>
      </c>
    </row>
    <row r="377" spans="1:4">
      <c r="A377">
        <v>376</v>
      </c>
      <c r="B377" t="s">
        <v>1434</v>
      </c>
      <c r="C377" t="s">
        <v>1436</v>
      </c>
      <c r="D377" t="s">
        <v>1437</v>
      </c>
    </row>
    <row r="378" spans="1:4">
      <c r="A378">
        <v>377</v>
      </c>
      <c r="B378" t="s">
        <v>1434</v>
      </c>
      <c r="C378" t="s">
        <v>1438</v>
      </c>
      <c r="D378" t="s">
        <v>1439</v>
      </c>
    </row>
    <row r="379" spans="1:4">
      <c r="A379">
        <v>378</v>
      </c>
      <c r="B379" t="s">
        <v>1434</v>
      </c>
      <c r="C379" t="s">
        <v>1434</v>
      </c>
      <c r="D379" t="s">
        <v>1435</v>
      </c>
    </row>
    <row r="380" spans="1:4">
      <c r="A380">
        <v>379</v>
      </c>
      <c r="B380" t="s">
        <v>1434</v>
      </c>
      <c r="C380" t="s">
        <v>1440</v>
      </c>
      <c r="D380" t="s">
        <v>1441</v>
      </c>
    </row>
    <row r="381" spans="1:4">
      <c r="A381">
        <v>380</v>
      </c>
      <c r="B381" t="s">
        <v>1434</v>
      </c>
      <c r="C381" t="s">
        <v>1442</v>
      </c>
      <c r="D381" t="s">
        <v>1443</v>
      </c>
    </row>
    <row r="382" spans="1:4">
      <c r="A382">
        <v>381</v>
      </c>
      <c r="B382" t="s">
        <v>1434</v>
      </c>
      <c r="C382" t="s">
        <v>1444</v>
      </c>
      <c r="D382" t="s">
        <v>1445</v>
      </c>
    </row>
    <row r="383" spans="1:4">
      <c r="A383">
        <v>382</v>
      </c>
      <c r="B383" t="s">
        <v>1434</v>
      </c>
      <c r="C383" t="s">
        <v>1446</v>
      </c>
      <c r="D383" t="s">
        <v>1447</v>
      </c>
    </row>
    <row r="384" spans="1:4">
      <c r="A384">
        <v>383</v>
      </c>
      <c r="B384" t="s">
        <v>1434</v>
      </c>
      <c r="C384" t="s">
        <v>1448</v>
      </c>
      <c r="D384" t="s">
        <v>1449</v>
      </c>
    </row>
    <row r="385" spans="1:4">
      <c r="A385">
        <v>384</v>
      </c>
      <c r="B385" t="s">
        <v>1434</v>
      </c>
      <c r="C385" t="s">
        <v>1450</v>
      </c>
      <c r="D385" t="s">
        <v>1451</v>
      </c>
    </row>
    <row r="386" spans="1:4">
      <c r="A386">
        <v>385</v>
      </c>
      <c r="B386" t="s">
        <v>1434</v>
      </c>
      <c r="C386" t="s">
        <v>1452</v>
      </c>
      <c r="D386" t="s">
        <v>1453</v>
      </c>
    </row>
    <row r="387" spans="1:4">
      <c r="A387">
        <v>386</v>
      </c>
      <c r="B387" t="s">
        <v>1434</v>
      </c>
      <c r="C387" t="s">
        <v>1454</v>
      </c>
      <c r="D387" t="s">
        <v>1455</v>
      </c>
    </row>
    <row r="388" spans="1:4">
      <c r="A388">
        <v>387</v>
      </c>
      <c r="B388" t="s">
        <v>1434</v>
      </c>
      <c r="C388" t="s">
        <v>1424</v>
      </c>
      <c r="D388" t="s">
        <v>1456</v>
      </c>
    </row>
    <row r="389" spans="1:4">
      <c r="A389">
        <v>388</v>
      </c>
      <c r="B389" t="s">
        <v>1434</v>
      </c>
      <c r="C389" t="s">
        <v>1457</v>
      </c>
      <c r="D389" t="s">
        <v>1458</v>
      </c>
    </row>
    <row r="390" spans="1:4">
      <c r="A390">
        <v>389</v>
      </c>
      <c r="B390" t="s">
        <v>1434</v>
      </c>
      <c r="C390" t="s">
        <v>1459</v>
      </c>
      <c r="D390" t="s">
        <v>1460</v>
      </c>
    </row>
    <row r="391" spans="1:4">
      <c r="A391">
        <v>390</v>
      </c>
      <c r="B391" t="s">
        <v>1461</v>
      </c>
      <c r="C391" t="s">
        <v>1461</v>
      </c>
      <c r="D391" t="s">
        <v>1462</v>
      </c>
    </row>
    <row r="392" spans="1:4">
      <c r="A392">
        <v>391</v>
      </c>
      <c r="B392" t="s">
        <v>1463</v>
      </c>
      <c r="C392" t="s">
        <v>774</v>
      </c>
      <c r="D392" t="s">
        <v>1465</v>
      </c>
    </row>
    <row r="393" spans="1:4">
      <c r="A393">
        <v>392</v>
      </c>
      <c r="B393" t="s">
        <v>1463</v>
      </c>
      <c r="C393" t="s">
        <v>1466</v>
      </c>
      <c r="D393" t="s">
        <v>1467</v>
      </c>
    </row>
    <row r="394" spans="1:4">
      <c r="A394">
        <v>393</v>
      </c>
      <c r="B394" t="s">
        <v>1463</v>
      </c>
      <c r="C394" t="s">
        <v>1468</v>
      </c>
      <c r="D394" t="s">
        <v>1469</v>
      </c>
    </row>
    <row r="395" spans="1:4">
      <c r="A395">
        <v>394</v>
      </c>
      <c r="B395" t="s">
        <v>1463</v>
      </c>
      <c r="C395" t="s">
        <v>1470</v>
      </c>
      <c r="D395" t="s">
        <v>1471</v>
      </c>
    </row>
    <row r="396" spans="1:4">
      <c r="A396">
        <v>395</v>
      </c>
      <c r="B396" t="s">
        <v>1463</v>
      </c>
      <c r="C396" t="s">
        <v>1472</v>
      </c>
      <c r="D396" t="s">
        <v>1473</v>
      </c>
    </row>
    <row r="397" spans="1:4">
      <c r="A397">
        <v>396</v>
      </c>
      <c r="B397" t="s">
        <v>1463</v>
      </c>
      <c r="C397" t="s">
        <v>1463</v>
      </c>
      <c r="D397" t="s">
        <v>1464</v>
      </c>
    </row>
    <row r="398" spans="1:4">
      <c r="A398">
        <v>397</v>
      </c>
      <c r="B398" t="s">
        <v>1463</v>
      </c>
      <c r="C398" t="s">
        <v>1474</v>
      </c>
      <c r="D398" t="s">
        <v>1475</v>
      </c>
    </row>
    <row r="399" spans="1:4">
      <c r="A399">
        <v>398</v>
      </c>
      <c r="B399" t="s">
        <v>1463</v>
      </c>
      <c r="C399" t="s">
        <v>1476</v>
      </c>
      <c r="D399" t="s">
        <v>1477</v>
      </c>
    </row>
    <row r="400" spans="1:4">
      <c r="A400">
        <v>399</v>
      </c>
      <c r="B400" t="s">
        <v>1463</v>
      </c>
      <c r="C400" t="s">
        <v>1478</v>
      </c>
      <c r="D400" t="s">
        <v>1479</v>
      </c>
    </row>
    <row r="401" spans="1:4">
      <c r="A401">
        <v>400</v>
      </c>
      <c r="B401" t="s">
        <v>1463</v>
      </c>
      <c r="C401" t="s">
        <v>1480</v>
      </c>
      <c r="D401" t="s">
        <v>1481</v>
      </c>
    </row>
    <row r="402" spans="1:4">
      <c r="A402">
        <v>401</v>
      </c>
      <c r="B402" t="s">
        <v>1463</v>
      </c>
      <c r="C402" t="s">
        <v>1482</v>
      </c>
      <c r="D402" t="s">
        <v>1483</v>
      </c>
    </row>
    <row r="403" spans="1:4">
      <c r="A403">
        <v>402</v>
      </c>
      <c r="B403" t="s">
        <v>1463</v>
      </c>
      <c r="C403" t="s">
        <v>1484</v>
      </c>
      <c r="D403" t="s">
        <v>1485</v>
      </c>
    </row>
    <row r="404" spans="1:4">
      <c r="A404">
        <v>403</v>
      </c>
      <c r="B404" t="s">
        <v>1463</v>
      </c>
      <c r="C404" t="s">
        <v>1486</v>
      </c>
      <c r="D404" t="s">
        <v>1487</v>
      </c>
    </row>
    <row r="405" spans="1:4">
      <c r="A405">
        <v>404</v>
      </c>
      <c r="B405" t="s">
        <v>1463</v>
      </c>
      <c r="C405" t="s">
        <v>1260</v>
      </c>
      <c r="D405" t="s">
        <v>1488</v>
      </c>
    </row>
    <row r="406" spans="1:4">
      <c r="A406">
        <v>405</v>
      </c>
      <c r="B406" t="s">
        <v>1463</v>
      </c>
      <c r="C406" t="s">
        <v>1489</v>
      </c>
      <c r="D406" t="s">
        <v>1490</v>
      </c>
    </row>
    <row r="407" spans="1:4">
      <c r="A407">
        <v>406</v>
      </c>
      <c r="B407" t="s">
        <v>1463</v>
      </c>
      <c r="C407" t="s">
        <v>1049</v>
      </c>
      <c r="D407" t="s">
        <v>1491</v>
      </c>
    </row>
    <row r="408" spans="1:4">
      <c r="A408">
        <v>407</v>
      </c>
      <c r="B408" t="s">
        <v>1492</v>
      </c>
      <c r="C408" t="s">
        <v>1494</v>
      </c>
      <c r="D408" t="s">
        <v>1495</v>
      </c>
    </row>
    <row r="409" spans="1:4">
      <c r="A409">
        <v>408</v>
      </c>
      <c r="B409" t="s">
        <v>1492</v>
      </c>
      <c r="C409" t="s">
        <v>1496</v>
      </c>
      <c r="D409" t="s">
        <v>1497</v>
      </c>
    </row>
    <row r="410" spans="1:4">
      <c r="A410">
        <v>409</v>
      </c>
      <c r="B410" t="s">
        <v>1492</v>
      </c>
      <c r="C410" t="s">
        <v>1158</v>
      </c>
      <c r="D410" t="s">
        <v>1498</v>
      </c>
    </row>
    <row r="411" spans="1:4">
      <c r="A411">
        <v>410</v>
      </c>
      <c r="B411" t="s">
        <v>1492</v>
      </c>
      <c r="C411" t="s">
        <v>1492</v>
      </c>
      <c r="D411" t="s">
        <v>1493</v>
      </c>
    </row>
    <row r="412" spans="1:4">
      <c r="A412">
        <v>411</v>
      </c>
      <c r="B412" t="s">
        <v>1492</v>
      </c>
      <c r="C412" t="s">
        <v>887</v>
      </c>
      <c r="D412" t="s">
        <v>1499</v>
      </c>
    </row>
    <row r="413" spans="1:4">
      <c r="A413">
        <v>412</v>
      </c>
      <c r="B413" t="s">
        <v>1492</v>
      </c>
      <c r="C413" t="s">
        <v>1500</v>
      </c>
      <c r="D413" t="s">
        <v>1501</v>
      </c>
    </row>
    <row r="414" spans="1:4">
      <c r="A414">
        <v>413</v>
      </c>
      <c r="B414" t="s">
        <v>1492</v>
      </c>
      <c r="C414" t="s">
        <v>1502</v>
      </c>
      <c r="D414" t="s">
        <v>1503</v>
      </c>
    </row>
    <row r="415" spans="1:4">
      <c r="A415">
        <v>414</v>
      </c>
      <c r="B415" t="s">
        <v>1492</v>
      </c>
      <c r="C415" t="s">
        <v>1504</v>
      </c>
      <c r="D415" t="s">
        <v>1505</v>
      </c>
    </row>
    <row r="416" spans="1:4">
      <c r="A416">
        <v>415</v>
      </c>
      <c r="B416" t="s">
        <v>1492</v>
      </c>
      <c r="C416" t="s">
        <v>1506</v>
      </c>
      <c r="D416" t="s">
        <v>1507</v>
      </c>
    </row>
    <row r="417" spans="1:4">
      <c r="A417">
        <v>416</v>
      </c>
      <c r="B417" t="s">
        <v>1492</v>
      </c>
      <c r="C417" t="s">
        <v>1508</v>
      </c>
      <c r="D417" t="s">
        <v>1509</v>
      </c>
    </row>
    <row r="418" spans="1:4">
      <c r="A418">
        <v>417</v>
      </c>
      <c r="B418" t="s">
        <v>1492</v>
      </c>
      <c r="C418" t="s">
        <v>1510</v>
      </c>
      <c r="D418" t="s">
        <v>1511</v>
      </c>
    </row>
    <row r="419" spans="1:4">
      <c r="A419">
        <v>418</v>
      </c>
      <c r="B419" t="s">
        <v>1492</v>
      </c>
      <c r="C419" t="s">
        <v>1512</v>
      </c>
      <c r="D419" t="s">
        <v>1513</v>
      </c>
    </row>
    <row r="420" spans="1:4">
      <c r="A420">
        <v>419</v>
      </c>
      <c r="B420" t="s">
        <v>1492</v>
      </c>
      <c r="C420" t="s">
        <v>1514</v>
      </c>
      <c r="D420" t="s">
        <v>1515</v>
      </c>
    </row>
    <row r="421" spans="1:4">
      <c r="A421">
        <v>420</v>
      </c>
      <c r="B421" t="s">
        <v>1492</v>
      </c>
      <c r="C421" t="s">
        <v>1516</v>
      </c>
      <c r="D421" t="s">
        <v>1517</v>
      </c>
    </row>
    <row r="422" spans="1:4">
      <c r="A422">
        <v>421</v>
      </c>
      <c r="B422" t="s">
        <v>1518</v>
      </c>
      <c r="C422" t="s">
        <v>1520</v>
      </c>
      <c r="D422" t="s">
        <v>1521</v>
      </c>
    </row>
    <row r="423" spans="1:4">
      <c r="A423">
        <v>422</v>
      </c>
      <c r="B423" t="s">
        <v>1518</v>
      </c>
      <c r="C423" t="s">
        <v>1522</v>
      </c>
      <c r="D423" t="s">
        <v>1523</v>
      </c>
    </row>
    <row r="424" spans="1:4">
      <c r="A424">
        <v>423</v>
      </c>
      <c r="B424" t="s">
        <v>1518</v>
      </c>
      <c r="C424" t="s">
        <v>1524</v>
      </c>
      <c r="D424" t="s">
        <v>1525</v>
      </c>
    </row>
    <row r="425" spans="1:4">
      <c r="A425">
        <v>424</v>
      </c>
      <c r="B425" t="s">
        <v>1518</v>
      </c>
      <c r="C425" t="s">
        <v>1526</v>
      </c>
      <c r="D425" t="s">
        <v>1527</v>
      </c>
    </row>
    <row r="426" spans="1:4">
      <c r="A426">
        <v>425</v>
      </c>
      <c r="B426" t="s">
        <v>1518</v>
      </c>
      <c r="C426" t="s">
        <v>1518</v>
      </c>
      <c r="D426" t="s">
        <v>1519</v>
      </c>
    </row>
    <row r="427" spans="1:4">
      <c r="A427">
        <v>426</v>
      </c>
      <c r="B427" t="s">
        <v>1518</v>
      </c>
      <c r="C427" t="s">
        <v>1528</v>
      </c>
      <c r="D427" t="s">
        <v>1529</v>
      </c>
    </row>
    <row r="428" spans="1:4">
      <c r="A428">
        <v>427</v>
      </c>
      <c r="B428" t="s">
        <v>1518</v>
      </c>
      <c r="C428" t="s">
        <v>1530</v>
      </c>
      <c r="D428" t="s">
        <v>1531</v>
      </c>
    </row>
    <row r="429" spans="1:4">
      <c r="A429">
        <v>428</v>
      </c>
      <c r="B429" t="s">
        <v>1518</v>
      </c>
      <c r="C429" t="s">
        <v>1532</v>
      </c>
      <c r="D429" t="s">
        <v>1533</v>
      </c>
    </row>
    <row r="430" spans="1:4">
      <c r="A430">
        <v>429</v>
      </c>
      <c r="B430" t="s">
        <v>1518</v>
      </c>
      <c r="C430" t="s">
        <v>1534</v>
      </c>
      <c r="D430" t="s">
        <v>1535</v>
      </c>
    </row>
    <row r="431" spans="1:4">
      <c r="A431">
        <v>430</v>
      </c>
      <c r="B431" t="s">
        <v>1518</v>
      </c>
      <c r="C431" t="s">
        <v>1536</v>
      </c>
      <c r="D431" t="s">
        <v>1537</v>
      </c>
    </row>
    <row r="432" spans="1:4">
      <c r="A432">
        <v>431</v>
      </c>
      <c r="B432" t="s">
        <v>1518</v>
      </c>
      <c r="C432" t="s">
        <v>1538</v>
      </c>
      <c r="D432" t="s">
        <v>1539</v>
      </c>
    </row>
    <row r="433" spans="1:4">
      <c r="A433">
        <v>432</v>
      </c>
      <c r="B433" t="s">
        <v>1518</v>
      </c>
      <c r="C433" t="s">
        <v>1540</v>
      </c>
      <c r="D433" t="s">
        <v>1541</v>
      </c>
    </row>
    <row r="434" spans="1:4">
      <c r="A434">
        <v>433</v>
      </c>
      <c r="B434" t="s">
        <v>1518</v>
      </c>
      <c r="C434" t="s">
        <v>1542</v>
      </c>
      <c r="D434" t="s">
        <v>1543</v>
      </c>
    </row>
    <row r="435" spans="1:4">
      <c r="A435">
        <v>434</v>
      </c>
      <c r="B435" t="s">
        <v>1518</v>
      </c>
      <c r="C435" t="s">
        <v>1544</v>
      </c>
      <c r="D435" t="s">
        <v>1545</v>
      </c>
    </row>
    <row r="436" spans="1:4">
      <c r="A436">
        <v>435</v>
      </c>
      <c r="B436" t="s">
        <v>1518</v>
      </c>
      <c r="C436" t="s">
        <v>1546</v>
      </c>
      <c r="D436" t="s">
        <v>1547</v>
      </c>
    </row>
    <row r="437" spans="1:4">
      <c r="A437">
        <v>436</v>
      </c>
      <c r="B437" t="s">
        <v>1518</v>
      </c>
      <c r="C437" t="s">
        <v>1548</v>
      </c>
      <c r="D437" t="s">
        <v>1549</v>
      </c>
    </row>
    <row r="438" spans="1:4">
      <c r="A438">
        <v>437</v>
      </c>
      <c r="B438" t="s">
        <v>1518</v>
      </c>
      <c r="C438" t="s">
        <v>1550</v>
      </c>
      <c r="D438" t="s">
        <v>1551</v>
      </c>
    </row>
    <row r="439" spans="1:4">
      <c r="A439">
        <v>438</v>
      </c>
      <c r="B439" t="s">
        <v>1518</v>
      </c>
      <c r="C439" t="s">
        <v>1552</v>
      </c>
      <c r="D439" t="s">
        <v>1553</v>
      </c>
    </row>
    <row r="440" spans="1:4">
      <c r="A440">
        <v>439</v>
      </c>
      <c r="B440" t="s">
        <v>1518</v>
      </c>
      <c r="C440" t="s">
        <v>1554</v>
      </c>
      <c r="D440" t="s">
        <v>1555</v>
      </c>
    </row>
    <row r="441" spans="1:4">
      <c r="A441">
        <v>440</v>
      </c>
      <c r="B441" t="s">
        <v>1518</v>
      </c>
      <c r="C441" t="s">
        <v>1556</v>
      </c>
      <c r="D441" t="s">
        <v>1557</v>
      </c>
    </row>
    <row r="442" spans="1:4">
      <c r="A442">
        <v>441</v>
      </c>
      <c r="B442" t="s">
        <v>1558</v>
      </c>
      <c r="C442" t="s">
        <v>1560</v>
      </c>
      <c r="D442" t="s">
        <v>1561</v>
      </c>
    </row>
    <row r="443" spans="1:4">
      <c r="A443">
        <v>442</v>
      </c>
      <c r="B443" t="s">
        <v>1558</v>
      </c>
      <c r="C443" t="s">
        <v>1562</v>
      </c>
      <c r="D443" t="s">
        <v>1563</v>
      </c>
    </row>
    <row r="444" spans="1:4">
      <c r="A444">
        <v>443</v>
      </c>
      <c r="B444" t="s">
        <v>1558</v>
      </c>
      <c r="C444" t="s">
        <v>1564</v>
      </c>
      <c r="D444" t="s">
        <v>1565</v>
      </c>
    </row>
    <row r="445" spans="1:4">
      <c r="A445">
        <v>444</v>
      </c>
      <c r="B445" t="s">
        <v>1558</v>
      </c>
      <c r="C445" t="s">
        <v>1566</v>
      </c>
      <c r="D445" t="s">
        <v>1567</v>
      </c>
    </row>
    <row r="446" spans="1:4">
      <c r="A446">
        <v>445</v>
      </c>
      <c r="B446" t="s">
        <v>1558</v>
      </c>
      <c r="C446" t="s">
        <v>1568</v>
      </c>
      <c r="D446" t="s">
        <v>1569</v>
      </c>
    </row>
    <row r="447" spans="1:4">
      <c r="A447">
        <v>446</v>
      </c>
      <c r="B447" t="s">
        <v>1558</v>
      </c>
      <c r="C447" t="s">
        <v>1570</v>
      </c>
      <c r="D447" t="s">
        <v>1571</v>
      </c>
    </row>
    <row r="448" spans="1:4">
      <c r="A448">
        <v>447</v>
      </c>
      <c r="B448" t="s">
        <v>1558</v>
      </c>
      <c r="C448" t="s">
        <v>1558</v>
      </c>
      <c r="D448" t="s">
        <v>1559</v>
      </c>
    </row>
    <row r="449" spans="1:4">
      <c r="A449">
        <v>448</v>
      </c>
      <c r="B449" t="s">
        <v>1558</v>
      </c>
      <c r="C449" t="s">
        <v>1572</v>
      </c>
      <c r="D449" t="s">
        <v>1573</v>
      </c>
    </row>
    <row r="450" spans="1:4">
      <c r="A450">
        <v>449</v>
      </c>
      <c r="B450" t="s">
        <v>1558</v>
      </c>
      <c r="C450" t="s">
        <v>1574</v>
      </c>
      <c r="D450" t="s">
        <v>1575</v>
      </c>
    </row>
    <row r="451" spans="1:4">
      <c r="A451">
        <v>450</v>
      </c>
      <c r="B451" t="s">
        <v>1558</v>
      </c>
      <c r="C451" t="s">
        <v>1576</v>
      </c>
      <c r="D451" t="s">
        <v>1577</v>
      </c>
    </row>
    <row r="452" spans="1:4">
      <c r="A452">
        <v>451</v>
      </c>
      <c r="B452" t="s">
        <v>1558</v>
      </c>
      <c r="C452" t="s">
        <v>1578</v>
      </c>
      <c r="D452" t="s">
        <v>1579</v>
      </c>
    </row>
    <row r="453" spans="1:4">
      <c r="A453">
        <v>452</v>
      </c>
      <c r="B453" t="s">
        <v>1558</v>
      </c>
      <c r="C453" t="s">
        <v>1580</v>
      </c>
      <c r="D453" t="s">
        <v>1581</v>
      </c>
    </row>
    <row r="454" spans="1:4">
      <c r="A454">
        <v>453</v>
      </c>
      <c r="B454" t="s">
        <v>1558</v>
      </c>
      <c r="C454" t="s">
        <v>1582</v>
      </c>
      <c r="D454" t="s">
        <v>1583</v>
      </c>
    </row>
    <row r="455" spans="1:4">
      <c r="A455">
        <v>454</v>
      </c>
      <c r="B455" t="s">
        <v>1558</v>
      </c>
      <c r="C455" t="s">
        <v>1584</v>
      </c>
      <c r="D455" t="s">
        <v>1585</v>
      </c>
    </row>
    <row r="456" spans="1:4">
      <c r="A456">
        <v>455</v>
      </c>
      <c r="B456" t="s">
        <v>1558</v>
      </c>
      <c r="C456" t="s">
        <v>1586</v>
      </c>
      <c r="D456" t="s">
        <v>1587</v>
      </c>
    </row>
    <row r="457" spans="1:4">
      <c r="A457">
        <v>456</v>
      </c>
      <c r="B457" t="s">
        <v>1558</v>
      </c>
      <c r="C457" t="s">
        <v>1588</v>
      </c>
      <c r="D457" t="s">
        <v>1589</v>
      </c>
    </row>
    <row r="458" spans="1:4">
      <c r="A458">
        <v>457</v>
      </c>
      <c r="B458" t="s">
        <v>1558</v>
      </c>
      <c r="C458" t="s">
        <v>1590</v>
      </c>
      <c r="D458" t="s">
        <v>1591</v>
      </c>
    </row>
    <row r="459" spans="1:4">
      <c r="A459">
        <v>458</v>
      </c>
      <c r="B459" t="s">
        <v>1558</v>
      </c>
      <c r="C459" t="s">
        <v>1592</v>
      </c>
      <c r="D459" t="s">
        <v>1593</v>
      </c>
    </row>
    <row r="460" spans="1:4">
      <c r="A460">
        <v>459</v>
      </c>
      <c r="B460" t="s">
        <v>1558</v>
      </c>
      <c r="C460" t="s">
        <v>1594</v>
      </c>
      <c r="D460" t="s">
        <v>1595</v>
      </c>
    </row>
    <row r="461" spans="1:4">
      <c r="A461">
        <v>460</v>
      </c>
      <c r="B461" t="s">
        <v>1558</v>
      </c>
      <c r="C461" t="s">
        <v>1596</v>
      </c>
      <c r="D461" t="s">
        <v>1597</v>
      </c>
    </row>
    <row r="462" spans="1:4">
      <c r="A462">
        <v>461</v>
      </c>
      <c r="B462" t="s">
        <v>1558</v>
      </c>
      <c r="C462" t="s">
        <v>1598</v>
      </c>
      <c r="D462" t="s">
        <v>1599</v>
      </c>
    </row>
    <row r="463" spans="1:4">
      <c r="A463">
        <v>462</v>
      </c>
      <c r="B463" t="s">
        <v>1558</v>
      </c>
      <c r="C463" t="s">
        <v>1600</v>
      </c>
      <c r="D463" t="s">
        <v>1601</v>
      </c>
    </row>
    <row r="464" spans="1:4">
      <c r="A464">
        <v>463</v>
      </c>
      <c r="B464" t="s">
        <v>1558</v>
      </c>
      <c r="C464" t="s">
        <v>1602</v>
      </c>
      <c r="D464" t="s">
        <v>1603</v>
      </c>
    </row>
    <row r="465" spans="1:4">
      <c r="A465">
        <v>464</v>
      </c>
      <c r="B465" t="s">
        <v>1604</v>
      </c>
      <c r="C465" t="s">
        <v>1606</v>
      </c>
      <c r="D465" t="s">
        <v>1607</v>
      </c>
    </row>
    <row r="466" spans="1:4">
      <c r="A466">
        <v>465</v>
      </c>
      <c r="B466" t="s">
        <v>1604</v>
      </c>
      <c r="C466" t="s">
        <v>1608</v>
      </c>
      <c r="D466" t="s">
        <v>1609</v>
      </c>
    </row>
    <row r="467" spans="1:4">
      <c r="A467">
        <v>466</v>
      </c>
      <c r="B467" t="s">
        <v>1604</v>
      </c>
      <c r="C467" t="s">
        <v>1610</v>
      </c>
      <c r="D467" t="s">
        <v>1611</v>
      </c>
    </row>
    <row r="468" spans="1:4">
      <c r="A468">
        <v>467</v>
      </c>
      <c r="B468" t="s">
        <v>1604</v>
      </c>
      <c r="C468" t="s">
        <v>1612</v>
      </c>
      <c r="D468" t="s">
        <v>1613</v>
      </c>
    </row>
    <row r="469" spans="1:4">
      <c r="A469">
        <v>468</v>
      </c>
      <c r="B469" t="s">
        <v>1604</v>
      </c>
      <c r="C469" t="s">
        <v>1614</v>
      </c>
      <c r="D469" t="s">
        <v>1615</v>
      </c>
    </row>
    <row r="470" spans="1:4">
      <c r="A470">
        <v>469</v>
      </c>
      <c r="B470" t="s">
        <v>1604</v>
      </c>
      <c r="C470" t="s">
        <v>1616</v>
      </c>
      <c r="D470" t="s">
        <v>1617</v>
      </c>
    </row>
    <row r="471" spans="1:4">
      <c r="A471">
        <v>470</v>
      </c>
      <c r="B471" t="s">
        <v>1604</v>
      </c>
      <c r="C471" t="s">
        <v>1604</v>
      </c>
      <c r="D471" t="s">
        <v>1605</v>
      </c>
    </row>
    <row r="472" spans="1:4">
      <c r="A472">
        <v>471</v>
      </c>
      <c r="B472" t="s">
        <v>1604</v>
      </c>
      <c r="C472" t="s">
        <v>1618</v>
      </c>
      <c r="D472" t="s">
        <v>1619</v>
      </c>
    </row>
    <row r="473" spans="1:4">
      <c r="A473">
        <v>472</v>
      </c>
      <c r="B473" t="s">
        <v>1604</v>
      </c>
      <c r="C473" t="s">
        <v>1620</v>
      </c>
      <c r="D473" t="s">
        <v>1621</v>
      </c>
    </row>
    <row r="474" spans="1:4">
      <c r="A474">
        <v>473</v>
      </c>
      <c r="B474" t="s">
        <v>1604</v>
      </c>
      <c r="C474" t="s">
        <v>1622</v>
      </c>
      <c r="D474" t="s">
        <v>1623</v>
      </c>
    </row>
    <row r="475" spans="1:4">
      <c r="A475">
        <v>474</v>
      </c>
      <c r="B475" t="s">
        <v>1604</v>
      </c>
      <c r="C475" t="s">
        <v>1624</v>
      </c>
      <c r="D475" t="s">
        <v>1625</v>
      </c>
    </row>
    <row r="476" spans="1:4">
      <c r="A476">
        <v>475</v>
      </c>
      <c r="B476" t="s">
        <v>1604</v>
      </c>
      <c r="C476" t="s">
        <v>1626</v>
      </c>
      <c r="D476" t="s">
        <v>1627</v>
      </c>
    </row>
    <row r="477" spans="1:4">
      <c r="A477">
        <v>476</v>
      </c>
      <c r="B477" t="s">
        <v>1604</v>
      </c>
      <c r="C477" t="s">
        <v>1628</v>
      </c>
      <c r="D477" t="s">
        <v>1629</v>
      </c>
    </row>
    <row r="478" spans="1:4">
      <c r="A478">
        <v>477</v>
      </c>
      <c r="B478" t="s">
        <v>1604</v>
      </c>
      <c r="C478" t="s">
        <v>1630</v>
      </c>
      <c r="D478" t="s">
        <v>1631</v>
      </c>
    </row>
    <row r="479" spans="1:4">
      <c r="A479">
        <v>478</v>
      </c>
      <c r="B479" t="s">
        <v>1604</v>
      </c>
      <c r="C479" t="s">
        <v>1632</v>
      </c>
      <c r="D479" t="s">
        <v>1633</v>
      </c>
    </row>
    <row r="480" spans="1:4">
      <c r="A480">
        <v>479</v>
      </c>
      <c r="B480" t="s">
        <v>1634</v>
      </c>
      <c r="C480" t="s">
        <v>1636</v>
      </c>
      <c r="D480" t="s">
        <v>1637</v>
      </c>
    </row>
    <row r="481" spans="1:4">
      <c r="A481">
        <v>480</v>
      </c>
      <c r="B481" t="s">
        <v>1634</v>
      </c>
      <c r="C481" t="s">
        <v>1638</v>
      </c>
      <c r="D481" t="s">
        <v>1639</v>
      </c>
    </row>
    <row r="482" spans="1:4">
      <c r="A482">
        <v>481</v>
      </c>
      <c r="B482" t="s">
        <v>1634</v>
      </c>
      <c r="C482" t="s">
        <v>1640</v>
      </c>
      <c r="D482" t="s">
        <v>1641</v>
      </c>
    </row>
    <row r="483" spans="1:4">
      <c r="A483">
        <v>482</v>
      </c>
      <c r="B483" t="s">
        <v>1634</v>
      </c>
      <c r="C483" t="s">
        <v>1642</v>
      </c>
      <c r="D483" t="s">
        <v>1643</v>
      </c>
    </row>
    <row r="484" spans="1:4">
      <c r="A484">
        <v>483</v>
      </c>
      <c r="B484" t="s">
        <v>1634</v>
      </c>
      <c r="C484" t="s">
        <v>1634</v>
      </c>
      <c r="D484" t="s">
        <v>1635</v>
      </c>
    </row>
    <row r="485" spans="1:4">
      <c r="A485">
        <v>484</v>
      </c>
      <c r="B485" t="s">
        <v>1634</v>
      </c>
      <c r="C485" t="s">
        <v>1644</v>
      </c>
      <c r="D485" t="s">
        <v>1645</v>
      </c>
    </row>
    <row r="486" spans="1:4">
      <c r="A486">
        <v>485</v>
      </c>
      <c r="B486" t="s">
        <v>1634</v>
      </c>
      <c r="C486" t="s">
        <v>1646</v>
      </c>
      <c r="D486" t="s">
        <v>1647</v>
      </c>
    </row>
    <row r="487" spans="1:4">
      <c r="A487">
        <v>486</v>
      </c>
      <c r="B487" t="s">
        <v>1634</v>
      </c>
      <c r="C487" t="s">
        <v>1648</v>
      </c>
      <c r="D487" t="s">
        <v>1649</v>
      </c>
    </row>
    <row r="488" spans="1:4">
      <c r="A488">
        <v>487</v>
      </c>
      <c r="B488" t="s">
        <v>1634</v>
      </c>
      <c r="C488" t="s">
        <v>1650</v>
      </c>
      <c r="D488" t="s">
        <v>1651</v>
      </c>
    </row>
    <row r="489" spans="1:4">
      <c r="A489">
        <v>488</v>
      </c>
      <c r="B489" t="s">
        <v>1634</v>
      </c>
      <c r="C489" t="s">
        <v>1652</v>
      </c>
      <c r="D489" t="s">
        <v>1653</v>
      </c>
    </row>
    <row r="490" spans="1:4">
      <c r="A490">
        <v>489</v>
      </c>
      <c r="B490" t="s">
        <v>1634</v>
      </c>
      <c r="C490" t="s">
        <v>1654</v>
      </c>
      <c r="D490" t="s">
        <v>1655</v>
      </c>
    </row>
    <row r="491" spans="1:4">
      <c r="A491">
        <v>490</v>
      </c>
      <c r="B491" t="s">
        <v>1634</v>
      </c>
      <c r="C491" t="s">
        <v>1656</v>
      </c>
      <c r="D491" t="s">
        <v>1657</v>
      </c>
    </row>
    <row r="492" spans="1:4">
      <c r="A492">
        <v>491</v>
      </c>
      <c r="B492" t="s">
        <v>1658</v>
      </c>
      <c r="C492" t="s">
        <v>1660</v>
      </c>
      <c r="D492" t="s">
        <v>1661</v>
      </c>
    </row>
    <row r="493" spans="1:4">
      <c r="A493">
        <v>492</v>
      </c>
      <c r="B493" t="s">
        <v>1658</v>
      </c>
      <c r="C493" t="s">
        <v>1662</v>
      </c>
      <c r="D493" t="s">
        <v>1663</v>
      </c>
    </row>
    <row r="494" spans="1:4">
      <c r="A494">
        <v>493</v>
      </c>
      <c r="B494" t="s">
        <v>1658</v>
      </c>
      <c r="C494" t="s">
        <v>1664</v>
      </c>
      <c r="D494" t="s">
        <v>1665</v>
      </c>
    </row>
    <row r="495" spans="1:4">
      <c r="A495">
        <v>494</v>
      </c>
      <c r="B495" t="s">
        <v>1658</v>
      </c>
      <c r="C495" t="s">
        <v>1666</v>
      </c>
      <c r="D495" t="s">
        <v>1667</v>
      </c>
    </row>
    <row r="496" spans="1:4">
      <c r="A496">
        <v>495</v>
      </c>
      <c r="B496" t="s">
        <v>1658</v>
      </c>
      <c r="C496" t="s">
        <v>1658</v>
      </c>
      <c r="D496" t="s">
        <v>1659</v>
      </c>
    </row>
    <row r="497" spans="1:4">
      <c r="A497">
        <v>496</v>
      </c>
      <c r="B497" t="s">
        <v>1658</v>
      </c>
      <c r="C497" t="s">
        <v>1668</v>
      </c>
      <c r="D497" t="s">
        <v>1669</v>
      </c>
    </row>
    <row r="498" spans="1:4">
      <c r="A498">
        <v>497</v>
      </c>
      <c r="B498" t="s">
        <v>1658</v>
      </c>
      <c r="C498" t="s">
        <v>1670</v>
      </c>
      <c r="D498" t="s">
        <v>1671</v>
      </c>
    </row>
    <row r="499" spans="1:4">
      <c r="A499">
        <v>498</v>
      </c>
      <c r="B499" t="s">
        <v>1658</v>
      </c>
      <c r="C499" t="s">
        <v>1672</v>
      </c>
      <c r="D499" t="s">
        <v>1673</v>
      </c>
    </row>
    <row r="500" spans="1:4">
      <c r="A500">
        <v>499</v>
      </c>
      <c r="B500" t="s">
        <v>1658</v>
      </c>
      <c r="C500" t="s">
        <v>1674</v>
      </c>
      <c r="D500" t="s">
        <v>1675</v>
      </c>
    </row>
    <row r="501" spans="1:4">
      <c r="A501">
        <v>500</v>
      </c>
      <c r="B501" t="s">
        <v>1658</v>
      </c>
      <c r="C501" t="s">
        <v>1676</v>
      </c>
      <c r="D501" t="s">
        <v>1677</v>
      </c>
    </row>
    <row r="502" spans="1:4">
      <c r="A502">
        <v>501</v>
      </c>
      <c r="B502" t="s">
        <v>1658</v>
      </c>
      <c r="C502" t="s">
        <v>1678</v>
      </c>
      <c r="D502" t="s">
        <v>1679</v>
      </c>
    </row>
    <row r="503" spans="1:4">
      <c r="A503">
        <v>502</v>
      </c>
      <c r="B503" t="s">
        <v>1658</v>
      </c>
      <c r="C503" t="s">
        <v>1680</v>
      </c>
      <c r="D503" t="s">
        <v>1681</v>
      </c>
    </row>
    <row r="504" spans="1:4">
      <c r="A504">
        <v>503</v>
      </c>
      <c r="B504" t="s">
        <v>1658</v>
      </c>
      <c r="C504" t="s">
        <v>1682</v>
      </c>
      <c r="D504" t="s">
        <v>1683</v>
      </c>
    </row>
    <row r="505" spans="1:4">
      <c r="A505">
        <v>504</v>
      </c>
      <c r="B505" t="s">
        <v>1658</v>
      </c>
      <c r="C505" t="s">
        <v>1684</v>
      </c>
      <c r="D505" t="s">
        <v>1685</v>
      </c>
    </row>
    <row r="506" spans="1:4">
      <c r="A506">
        <v>505</v>
      </c>
      <c r="B506" t="s">
        <v>1658</v>
      </c>
      <c r="C506" t="s">
        <v>1686</v>
      </c>
      <c r="D506" t="s">
        <v>1687</v>
      </c>
    </row>
    <row r="507" spans="1:4">
      <c r="A507">
        <v>506</v>
      </c>
      <c r="B507" t="s">
        <v>1658</v>
      </c>
      <c r="C507" t="s">
        <v>1688</v>
      </c>
      <c r="D507" t="s">
        <v>1689</v>
      </c>
    </row>
    <row r="508" spans="1:4">
      <c r="A508">
        <v>507</v>
      </c>
      <c r="B508" t="s">
        <v>1658</v>
      </c>
      <c r="C508" t="s">
        <v>1690</v>
      </c>
      <c r="D508" t="s">
        <v>1691</v>
      </c>
    </row>
    <row r="509" spans="1:4">
      <c r="A509">
        <v>508</v>
      </c>
      <c r="B509" t="s">
        <v>1658</v>
      </c>
      <c r="C509" t="s">
        <v>1692</v>
      </c>
      <c r="D509" t="s">
        <v>1693</v>
      </c>
    </row>
    <row r="510" spans="1:4">
      <c r="A510">
        <v>509</v>
      </c>
      <c r="B510" t="s">
        <v>1694</v>
      </c>
      <c r="C510" t="s">
        <v>1696</v>
      </c>
      <c r="D510" t="s">
        <v>1697</v>
      </c>
    </row>
    <row r="511" spans="1:4">
      <c r="A511">
        <v>510</v>
      </c>
      <c r="B511" t="s">
        <v>1694</v>
      </c>
      <c r="C511" t="s">
        <v>1698</v>
      </c>
      <c r="D511" t="s">
        <v>1699</v>
      </c>
    </row>
    <row r="512" spans="1:4">
      <c r="A512">
        <v>511</v>
      </c>
      <c r="B512" t="s">
        <v>1694</v>
      </c>
      <c r="C512" t="s">
        <v>1700</v>
      </c>
      <c r="D512" t="s">
        <v>1701</v>
      </c>
    </row>
    <row r="513" spans="1:4">
      <c r="A513">
        <v>512</v>
      </c>
      <c r="B513" t="s">
        <v>1694</v>
      </c>
      <c r="C513" t="s">
        <v>1702</v>
      </c>
      <c r="D513" t="s">
        <v>1703</v>
      </c>
    </row>
    <row r="514" spans="1:4">
      <c r="A514">
        <v>513</v>
      </c>
      <c r="B514" t="s">
        <v>1694</v>
      </c>
      <c r="C514" t="s">
        <v>1704</v>
      </c>
      <c r="D514" t="s">
        <v>1705</v>
      </c>
    </row>
    <row r="515" spans="1:4">
      <c r="A515">
        <v>514</v>
      </c>
      <c r="B515" t="s">
        <v>1694</v>
      </c>
      <c r="C515" t="s">
        <v>1706</v>
      </c>
      <c r="D515" t="s">
        <v>1707</v>
      </c>
    </row>
    <row r="516" spans="1:4">
      <c r="A516">
        <v>515</v>
      </c>
      <c r="B516" t="s">
        <v>1694</v>
      </c>
      <c r="C516" t="s">
        <v>1694</v>
      </c>
      <c r="D516" t="s">
        <v>1695</v>
      </c>
    </row>
    <row r="517" spans="1:4">
      <c r="A517">
        <v>516</v>
      </c>
      <c r="B517" t="s">
        <v>1694</v>
      </c>
      <c r="C517" t="s">
        <v>1708</v>
      </c>
      <c r="D517" t="s">
        <v>1709</v>
      </c>
    </row>
    <row r="518" spans="1:4">
      <c r="A518">
        <v>517</v>
      </c>
      <c r="B518" t="s">
        <v>1694</v>
      </c>
      <c r="C518" t="s">
        <v>1075</v>
      </c>
      <c r="D518" t="s">
        <v>1710</v>
      </c>
    </row>
    <row r="519" spans="1:4">
      <c r="A519">
        <v>518</v>
      </c>
      <c r="B519" t="s">
        <v>1694</v>
      </c>
      <c r="C519" t="s">
        <v>1711</v>
      </c>
      <c r="D519" t="s">
        <v>1712</v>
      </c>
    </row>
    <row r="520" spans="1:4">
      <c r="A520">
        <v>519</v>
      </c>
      <c r="B520" t="s">
        <v>1694</v>
      </c>
      <c r="C520" t="s">
        <v>1684</v>
      </c>
      <c r="D520" t="s">
        <v>1713</v>
      </c>
    </row>
    <row r="521" spans="1:4">
      <c r="A521">
        <v>520</v>
      </c>
      <c r="B521" t="s">
        <v>1694</v>
      </c>
      <c r="C521" t="s">
        <v>1714</v>
      </c>
      <c r="D521" t="s">
        <v>1715</v>
      </c>
    </row>
    <row r="522" spans="1:4">
      <c r="A522">
        <v>521</v>
      </c>
      <c r="B522" t="s">
        <v>1694</v>
      </c>
      <c r="C522" t="s">
        <v>1716</v>
      </c>
      <c r="D522" t="s">
        <v>1717</v>
      </c>
    </row>
    <row r="523" spans="1:4">
      <c r="A523">
        <v>522</v>
      </c>
      <c r="B523" t="s">
        <v>1694</v>
      </c>
      <c r="C523" t="s">
        <v>1718</v>
      </c>
      <c r="D523" t="s">
        <v>1719</v>
      </c>
    </row>
    <row r="524" spans="1:4">
      <c r="A524">
        <v>523</v>
      </c>
      <c r="B524" t="s">
        <v>1694</v>
      </c>
      <c r="C524" t="s">
        <v>1720</v>
      </c>
      <c r="D524" t="s">
        <v>1721</v>
      </c>
    </row>
    <row r="525" spans="1:4">
      <c r="A525">
        <v>524</v>
      </c>
      <c r="B525" t="s">
        <v>1694</v>
      </c>
      <c r="C525" t="s">
        <v>1722</v>
      </c>
      <c r="D525" t="s">
        <v>1723</v>
      </c>
    </row>
    <row r="526" spans="1:4">
      <c r="A526">
        <v>525</v>
      </c>
      <c r="B526" t="s">
        <v>1694</v>
      </c>
      <c r="C526" t="s">
        <v>1724</v>
      </c>
      <c r="D526" t="s">
        <v>1725</v>
      </c>
    </row>
    <row r="527" spans="1:4">
      <c r="A527">
        <v>526</v>
      </c>
      <c r="B527" t="s">
        <v>1726</v>
      </c>
      <c r="C527" t="s">
        <v>1728</v>
      </c>
      <c r="D527" t="s">
        <v>1729</v>
      </c>
    </row>
    <row r="528" spans="1:4">
      <c r="A528">
        <v>527</v>
      </c>
      <c r="B528" t="s">
        <v>1726</v>
      </c>
      <c r="C528" t="s">
        <v>1216</v>
      </c>
      <c r="D528" t="s">
        <v>1730</v>
      </c>
    </row>
    <row r="529" spans="1:4">
      <c r="A529">
        <v>528</v>
      </c>
      <c r="B529" t="s">
        <v>1726</v>
      </c>
      <c r="C529" t="s">
        <v>1731</v>
      </c>
      <c r="D529" t="s">
        <v>1732</v>
      </c>
    </row>
    <row r="530" spans="1:4">
      <c r="A530">
        <v>529</v>
      </c>
      <c r="B530" t="s">
        <v>1726</v>
      </c>
      <c r="C530" t="s">
        <v>1733</v>
      </c>
      <c r="D530" t="s">
        <v>1734</v>
      </c>
    </row>
    <row r="531" spans="1:4">
      <c r="A531">
        <v>530</v>
      </c>
      <c r="B531" t="s">
        <v>1726</v>
      </c>
      <c r="C531" t="s">
        <v>1735</v>
      </c>
      <c r="D531" t="s">
        <v>1736</v>
      </c>
    </row>
    <row r="532" spans="1:4">
      <c r="A532">
        <v>531</v>
      </c>
      <c r="B532" t="s">
        <v>1726</v>
      </c>
      <c r="C532" t="s">
        <v>742</v>
      </c>
      <c r="D532" t="s">
        <v>1737</v>
      </c>
    </row>
    <row r="533" spans="1:4">
      <c r="A533">
        <v>532</v>
      </c>
      <c r="B533" t="s">
        <v>1726</v>
      </c>
      <c r="C533" t="s">
        <v>1738</v>
      </c>
      <c r="D533" t="s">
        <v>1739</v>
      </c>
    </row>
    <row r="534" spans="1:4">
      <c r="A534">
        <v>533</v>
      </c>
      <c r="B534" t="s">
        <v>1726</v>
      </c>
      <c r="C534" t="s">
        <v>1726</v>
      </c>
      <c r="D534" t="s">
        <v>1727</v>
      </c>
    </row>
    <row r="535" spans="1:4">
      <c r="A535">
        <v>534</v>
      </c>
      <c r="B535" t="s">
        <v>1726</v>
      </c>
      <c r="C535" t="s">
        <v>1740</v>
      </c>
      <c r="D535" t="s">
        <v>1741</v>
      </c>
    </row>
    <row r="536" spans="1:4">
      <c r="A536">
        <v>535</v>
      </c>
      <c r="B536" t="s">
        <v>1726</v>
      </c>
      <c r="C536" t="s">
        <v>1742</v>
      </c>
      <c r="D536" t="s">
        <v>1743</v>
      </c>
    </row>
    <row r="537" spans="1:4">
      <c r="A537">
        <v>536</v>
      </c>
      <c r="B537" t="s">
        <v>1744</v>
      </c>
      <c r="C537" t="s">
        <v>1746</v>
      </c>
      <c r="D537" t="s">
        <v>1747</v>
      </c>
    </row>
    <row r="538" spans="1:4">
      <c r="A538">
        <v>537</v>
      </c>
      <c r="B538" t="s">
        <v>1744</v>
      </c>
      <c r="C538" t="s">
        <v>1748</v>
      </c>
      <c r="D538" t="s">
        <v>1749</v>
      </c>
    </row>
    <row r="539" spans="1:4">
      <c r="A539">
        <v>538</v>
      </c>
      <c r="B539" t="s">
        <v>1744</v>
      </c>
      <c r="C539" t="s">
        <v>1744</v>
      </c>
      <c r="D539" t="s">
        <v>1745</v>
      </c>
    </row>
    <row r="540" spans="1:4">
      <c r="A540">
        <v>539</v>
      </c>
      <c r="B540" t="s">
        <v>1744</v>
      </c>
      <c r="C540" t="s">
        <v>1750</v>
      </c>
      <c r="D540" t="s">
        <v>1751</v>
      </c>
    </row>
    <row r="541" spans="1:4">
      <c r="A541">
        <v>540</v>
      </c>
      <c r="B541" t="s">
        <v>1744</v>
      </c>
      <c r="C541" t="s">
        <v>1752</v>
      </c>
      <c r="D541" t="s">
        <v>1753</v>
      </c>
    </row>
    <row r="542" spans="1:4">
      <c r="A542">
        <v>541</v>
      </c>
      <c r="B542" t="s">
        <v>1744</v>
      </c>
      <c r="C542" t="s">
        <v>1754</v>
      </c>
      <c r="D542" t="s">
        <v>1755</v>
      </c>
    </row>
    <row r="543" spans="1:4">
      <c r="A543">
        <v>542</v>
      </c>
      <c r="B543" t="s">
        <v>1744</v>
      </c>
      <c r="C543" t="s">
        <v>1756</v>
      </c>
      <c r="D543" t="s">
        <v>1757</v>
      </c>
    </row>
    <row r="544" spans="1:4">
      <c r="A544">
        <v>543</v>
      </c>
      <c r="B544" t="s">
        <v>1744</v>
      </c>
      <c r="C544" t="s">
        <v>1758</v>
      </c>
      <c r="D544" t="s">
        <v>1759</v>
      </c>
    </row>
    <row r="545" spans="1:4">
      <c r="A545">
        <v>544</v>
      </c>
      <c r="B545" t="s">
        <v>1744</v>
      </c>
      <c r="C545" t="s">
        <v>1760</v>
      </c>
      <c r="D545" t="s">
        <v>1761</v>
      </c>
    </row>
    <row r="546" spans="1:4">
      <c r="A546">
        <v>545</v>
      </c>
      <c r="B546" t="s">
        <v>1744</v>
      </c>
      <c r="C546" t="s">
        <v>1762</v>
      </c>
      <c r="D546" t="s">
        <v>1763</v>
      </c>
    </row>
    <row r="547" spans="1:4">
      <c r="A547">
        <v>546</v>
      </c>
      <c r="B547" t="s">
        <v>1744</v>
      </c>
      <c r="C547" t="s">
        <v>1764</v>
      </c>
      <c r="D547" t="s">
        <v>1765</v>
      </c>
    </row>
    <row r="548" spans="1:4">
      <c r="A548">
        <v>547</v>
      </c>
      <c r="B548" t="s">
        <v>1744</v>
      </c>
      <c r="C548" t="s">
        <v>1766</v>
      </c>
      <c r="D548" t="s">
        <v>1767</v>
      </c>
    </row>
    <row r="549" spans="1:4">
      <c r="A549">
        <v>548</v>
      </c>
      <c r="B549" t="s">
        <v>1744</v>
      </c>
      <c r="C549" t="s">
        <v>1768</v>
      </c>
      <c r="D549" t="s">
        <v>1769</v>
      </c>
    </row>
    <row r="550" spans="1:4">
      <c r="A550">
        <v>549</v>
      </c>
      <c r="B550" t="s">
        <v>1744</v>
      </c>
      <c r="C550" t="s">
        <v>1770</v>
      </c>
      <c r="D550" t="s">
        <v>1771</v>
      </c>
    </row>
    <row r="551" spans="1:4">
      <c r="A551">
        <v>550</v>
      </c>
      <c r="B551" t="s">
        <v>1744</v>
      </c>
      <c r="C551" t="s">
        <v>1772</v>
      </c>
      <c r="D551" t="s">
        <v>1773</v>
      </c>
    </row>
    <row r="552" spans="1:4">
      <c r="A552">
        <v>551</v>
      </c>
      <c r="B552" t="s">
        <v>1774</v>
      </c>
      <c r="C552" t="s">
        <v>1776</v>
      </c>
      <c r="D552" t="s">
        <v>1777</v>
      </c>
    </row>
    <row r="553" spans="1:4">
      <c r="A553">
        <v>552</v>
      </c>
      <c r="B553" t="s">
        <v>1774</v>
      </c>
      <c r="C553" t="s">
        <v>1778</v>
      </c>
      <c r="D553" t="s">
        <v>1779</v>
      </c>
    </row>
    <row r="554" spans="1:4">
      <c r="A554">
        <v>553</v>
      </c>
      <c r="B554" t="s">
        <v>1774</v>
      </c>
      <c r="C554" t="s">
        <v>742</v>
      </c>
      <c r="D554" t="s">
        <v>1780</v>
      </c>
    </row>
    <row r="555" spans="1:4">
      <c r="A555">
        <v>554</v>
      </c>
      <c r="B555" t="s">
        <v>1774</v>
      </c>
      <c r="C555" t="s">
        <v>1781</v>
      </c>
      <c r="D555" t="s">
        <v>1782</v>
      </c>
    </row>
    <row r="556" spans="1:4">
      <c r="A556">
        <v>555</v>
      </c>
      <c r="B556" t="s">
        <v>1774</v>
      </c>
      <c r="C556" t="s">
        <v>1783</v>
      </c>
      <c r="D556" t="s">
        <v>1784</v>
      </c>
    </row>
    <row r="557" spans="1:4">
      <c r="A557">
        <v>556</v>
      </c>
      <c r="B557" t="s">
        <v>1774</v>
      </c>
      <c r="C557" t="s">
        <v>1785</v>
      </c>
      <c r="D557" t="s">
        <v>1786</v>
      </c>
    </row>
    <row r="558" spans="1:4">
      <c r="A558">
        <v>557</v>
      </c>
      <c r="B558" t="s">
        <v>1774</v>
      </c>
      <c r="C558" t="s">
        <v>1774</v>
      </c>
      <c r="D558" t="s">
        <v>1775</v>
      </c>
    </row>
    <row r="559" spans="1:4">
      <c r="A559">
        <v>558</v>
      </c>
      <c r="B559" t="s">
        <v>1774</v>
      </c>
      <c r="C559" t="s">
        <v>1787</v>
      </c>
      <c r="D559" t="s">
        <v>1788</v>
      </c>
    </row>
    <row r="560" spans="1:4">
      <c r="A560">
        <v>559</v>
      </c>
      <c r="B560" t="s">
        <v>1774</v>
      </c>
      <c r="C560" t="s">
        <v>1789</v>
      </c>
      <c r="D560" t="s">
        <v>1790</v>
      </c>
    </row>
    <row r="561" spans="1:4">
      <c r="A561">
        <v>560</v>
      </c>
      <c r="B561" t="s">
        <v>1774</v>
      </c>
      <c r="C561" t="s">
        <v>1311</v>
      </c>
      <c r="D561" t="s">
        <v>1791</v>
      </c>
    </row>
    <row r="562" spans="1:4">
      <c r="A562">
        <v>561</v>
      </c>
      <c r="B562" t="s">
        <v>1774</v>
      </c>
      <c r="C562" t="s">
        <v>1792</v>
      </c>
      <c r="D562" t="s">
        <v>1793</v>
      </c>
    </row>
    <row r="563" spans="1:4">
      <c r="A563">
        <v>562</v>
      </c>
      <c r="B563" t="s">
        <v>1774</v>
      </c>
      <c r="C563" t="s">
        <v>1480</v>
      </c>
      <c r="D563" t="s">
        <v>1794</v>
      </c>
    </row>
    <row r="564" spans="1:4">
      <c r="A564">
        <v>563</v>
      </c>
      <c r="B564" t="s">
        <v>1774</v>
      </c>
      <c r="C564" t="s">
        <v>1795</v>
      </c>
      <c r="D564" t="s">
        <v>1796</v>
      </c>
    </row>
    <row r="565" spans="1:4">
      <c r="A565">
        <v>564</v>
      </c>
      <c r="B565" t="s">
        <v>1774</v>
      </c>
      <c r="C565" t="s">
        <v>1797</v>
      </c>
      <c r="D565" t="s">
        <v>1798</v>
      </c>
    </row>
    <row r="566" spans="1:4">
      <c r="A566">
        <v>565</v>
      </c>
      <c r="B566" t="s">
        <v>1774</v>
      </c>
      <c r="C566" t="s">
        <v>1799</v>
      </c>
      <c r="D566" t="s">
        <v>1800</v>
      </c>
    </row>
    <row r="567" spans="1:4">
      <c r="A567">
        <v>566</v>
      </c>
      <c r="B567" t="s">
        <v>1774</v>
      </c>
      <c r="C567" t="s">
        <v>1801</v>
      </c>
      <c r="D567" t="s">
        <v>1802</v>
      </c>
    </row>
    <row r="568" spans="1:4">
      <c r="A568">
        <v>567</v>
      </c>
      <c r="B568" t="s">
        <v>1774</v>
      </c>
      <c r="C568" t="s">
        <v>1803</v>
      </c>
      <c r="D568" t="s">
        <v>1804</v>
      </c>
    </row>
    <row r="569" spans="1:4">
      <c r="A569">
        <v>568</v>
      </c>
      <c r="B569" t="s">
        <v>1774</v>
      </c>
      <c r="C569" t="s">
        <v>1805</v>
      </c>
      <c r="D569" t="s">
        <v>1806</v>
      </c>
    </row>
    <row r="570" spans="1:4">
      <c r="A570">
        <v>569</v>
      </c>
      <c r="B570" t="s">
        <v>1774</v>
      </c>
      <c r="C570" t="s">
        <v>1514</v>
      </c>
      <c r="D570" t="s">
        <v>1807</v>
      </c>
    </row>
    <row r="571" spans="1:4">
      <c r="A571">
        <v>570</v>
      </c>
      <c r="B571" t="s">
        <v>1774</v>
      </c>
      <c r="C571" t="s">
        <v>1808</v>
      </c>
      <c r="D571" t="s">
        <v>1809</v>
      </c>
    </row>
    <row r="572" spans="1:4">
      <c r="A572">
        <v>571</v>
      </c>
      <c r="B572" t="s">
        <v>1774</v>
      </c>
      <c r="C572" t="s">
        <v>1810</v>
      </c>
      <c r="D572" t="s">
        <v>1811</v>
      </c>
    </row>
    <row r="573" spans="1:4">
      <c r="A573">
        <v>572</v>
      </c>
      <c r="B573" t="s">
        <v>1812</v>
      </c>
      <c r="C573" t="s">
        <v>1814</v>
      </c>
      <c r="D573" t="s">
        <v>1815</v>
      </c>
    </row>
    <row r="574" spans="1:4">
      <c r="A574">
        <v>573</v>
      </c>
      <c r="B574" t="s">
        <v>1812</v>
      </c>
      <c r="C574" t="s">
        <v>1816</v>
      </c>
      <c r="D574" t="s">
        <v>1817</v>
      </c>
    </row>
    <row r="575" spans="1:4">
      <c r="A575">
        <v>574</v>
      </c>
      <c r="B575" t="s">
        <v>1812</v>
      </c>
      <c r="C575" t="s">
        <v>1818</v>
      </c>
      <c r="D575" t="s">
        <v>1819</v>
      </c>
    </row>
    <row r="576" spans="1:4">
      <c r="A576">
        <v>575</v>
      </c>
      <c r="B576" t="s">
        <v>1812</v>
      </c>
      <c r="C576" t="s">
        <v>1820</v>
      </c>
      <c r="D576" t="s">
        <v>1821</v>
      </c>
    </row>
    <row r="577" spans="1:4">
      <c r="A577">
        <v>576</v>
      </c>
      <c r="B577" t="s">
        <v>1812</v>
      </c>
      <c r="C577" t="s">
        <v>1812</v>
      </c>
      <c r="D577" t="s">
        <v>1813</v>
      </c>
    </row>
    <row r="578" spans="1:4">
      <c r="A578">
        <v>577</v>
      </c>
      <c r="B578" t="s">
        <v>1812</v>
      </c>
      <c r="C578" t="s">
        <v>1822</v>
      </c>
      <c r="D578" t="s">
        <v>1823</v>
      </c>
    </row>
    <row r="579" spans="1:4">
      <c r="A579">
        <v>578</v>
      </c>
      <c r="B579" t="s">
        <v>1812</v>
      </c>
      <c r="C579" t="s">
        <v>1824</v>
      </c>
      <c r="D579" t="s">
        <v>1825</v>
      </c>
    </row>
    <row r="580" spans="1:4">
      <c r="A580">
        <v>579</v>
      </c>
      <c r="B580" t="s">
        <v>1812</v>
      </c>
      <c r="C580" t="s">
        <v>1826</v>
      </c>
      <c r="D580" t="s">
        <v>1827</v>
      </c>
    </row>
    <row r="581" spans="1:4">
      <c r="A581">
        <v>580</v>
      </c>
      <c r="B581" t="s">
        <v>1812</v>
      </c>
      <c r="C581" t="s">
        <v>1828</v>
      </c>
      <c r="D581" t="s">
        <v>1829</v>
      </c>
    </row>
    <row r="582" spans="1:4">
      <c r="A582">
        <v>581</v>
      </c>
      <c r="B582" t="s">
        <v>1812</v>
      </c>
      <c r="C582" t="s">
        <v>1830</v>
      </c>
      <c r="D582" t="s">
        <v>1831</v>
      </c>
    </row>
    <row r="583" spans="1:4">
      <c r="A583">
        <v>582</v>
      </c>
      <c r="B583" t="s">
        <v>1812</v>
      </c>
      <c r="C583" t="s">
        <v>1832</v>
      </c>
      <c r="D583" t="s">
        <v>1833</v>
      </c>
    </row>
    <row r="584" spans="1:4">
      <c r="A584">
        <v>583</v>
      </c>
      <c r="B584" t="s">
        <v>1812</v>
      </c>
      <c r="C584" t="s">
        <v>1834</v>
      </c>
      <c r="D584" t="s">
        <v>1835</v>
      </c>
    </row>
    <row r="585" spans="1:4">
      <c r="A585">
        <v>584</v>
      </c>
      <c r="B585" t="s">
        <v>1812</v>
      </c>
      <c r="C585" t="s">
        <v>1836</v>
      </c>
      <c r="D585" t="s">
        <v>1837</v>
      </c>
    </row>
    <row r="586" spans="1:4">
      <c r="A586">
        <v>585</v>
      </c>
      <c r="B586" t="s">
        <v>1838</v>
      </c>
      <c r="C586" t="s">
        <v>1840</v>
      </c>
      <c r="D586" t="s">
        <v>1841</v>
      </c>
    </row>
    <row r="587" spans="1:4">
      <c r="A587">
        <v>586</v>
      </c>
      <c r="B587" t="s">
        <v>1838</v>
      </c>
      <c r="C587" t="s">
        <v>1842</v>
      </c>
      <c r="D587" t="s">
        <v>1843</v>
      </c>
    </row>
    <row r="588" spans="1:4">
      <c r="A588">
        <v>587</v>
      </c>
      <c r="B588" t="s">
        <v>1838</v>
      </c>
      <c r="C588" t="s">
        <v>1844</v>
      </c>
      <c r="D588" t="s">
        <v>1845</v>
      </c>
    </row>
    <row r="589" spans="1:4">
      <c r="A589">
        <v>588</v>
      </c>
      <c r="B589" t="s">
        <v>1838</v>
      </c>
      <c r="C589" t="s">
        <v>1846</v>
      </c>
      <c r="D589" t="s">
        <v>1847</v>
      </c>
    </row>
    <row r="590" spans="1:4">
      <c r="A590">
        <v>589</v>
      </c>
      <c r="B590" t="s">
        <v>1838</v>
      </c>
      <c r="C590" t="s">
        <v>1848</v>
      </c>
      <c r="D590" t="s">
        <v>1849</v>
      </c>
    </row>
    <row r="591" spans="1:4">
      <c r="A591">
        <v>590</v>
      </c>
      <c r="B591" t="s">
        <v>1838</v>
      </c>
      <c r="C591" t="s">
        <v>1838</v>
      </c>
      <c r="D591" t="s">
        <v>1839</v>
      </c>
    </row>
    <row r="592" spans="1:4">
      <c r="A592">
        <v>591</v>
      </c>
      <c r="B592" t="s">
        <v>1838</v>
      </c>
      <c r="C592" t="s">
        <v>1850</v>
      </c>
      <c r="D592" t="s">
        <v>1851</v>
      </c>
    </row>
    <row r="593" spans="1:4">
      <c r="A593">
        <v>592</v>
      </c>
      <c r="B593" t="s">
        <v>1838</v>
      </c>
      <c r="C593" t="s">
        <v>1852</v>
      </c>
      <c r="D593" t="s">
        <v>1853</v>
      </c>
    </row>
    <row r="594" spans="1:4">
      <c r="A594">
        <v>593</v>
      </c>
      <c r="B594" t="s">
        <v>1838</v>
      </c>
      <c r="C594" t="s">
        <v>1854</v>
      </c>
      <c r="D594" t="s">
        <v>1855</v>
      </c>
    </row>
    <row r="595" spans="1:4">
      <c r="A595">
        <v>594</v>
      </c>
      <c r="B595" t="s">
        <v>1838</v>
      </c>
      <c r="C595" t="s">
        <v>1856</v>
      </c>
      <c r="D595" t="s">
        <v>1857</v>
      </c>
    </row>
    <row r="596" spans="1:4">
      <c r="A596">
        <v>595</v>
      </c>
      <c r="B596" t="s">
        <v>1838</v>
      </c>
      <c r="C596" t="s">
        <v>1858</v>
      </c>
      <c r="D596" t="s">
        <v>1859</v>
      </c>
    </row>
    <row r="597" spans="1:4">
      <c r="A597">
        <v>596</v>
      </c>
      <c r="B597" t="s">
        <v>1838</v>
      </c>
      <c r="C597" t="s">
        <v>1860</v>
      </c>
      <c r="D597" t="s">
        <v>1861</v>
      </c>
    </row>
    <row r="598" spans="1:4">
      <c r="A598">
        <v>597</v>
      </c>
      <c r="B598" t="s">
        <v>1838</v>
      </c>
      <c r="C598" t="s">
        <v>1862</v>
      </c>
      <c r="D598" t="s">
        <v>1863</v>
      </c>
    </row>
    <row r="599" spans="1:4">
      <c r="A599">
        <v>598</v>
      </c>
      <c r="B599" t="s">
        <v>1864</v>
      </c>
      <c r="C599" t="s">
        <v>1866</v>
      </c>
      <c r="D599" t="s">
        <v>1867</v>
      </c>
    </row>
    <row r="600" spans="1:4">
      <c r="A600">
        <v>599</v>
      </c>
      <c r="B600" t="s">
        <v>1864</v>
      </c>
      <c r="C600" t="s">
        <v>1868</v>
      </c>
      <c r="D600" t="s">
        <v>1869</v>
      </c>
    </row>
    <row r="601" spans="1:4">
      <c r="A601">
        <v>600</v>
      </c>
      <c r="B601" t="s">
        <v>1864</v>
      </c>
      <c r="C601" t="s">
        <v>1870</v>
      </c>
      <c r="D601" t="s">
        <v>1871</v>
      </c>
    </row>
    <row r="602" spans="1:4">
      <c r="A602">
        <v>601</v>
      </c>
      <c r="B602" t="s">
        <v>1864</v>
      </c>
      <c r="C602" t="s">
        <v>1872</v>
      </c>
      <c r="D602" t="s">
        <v>1873</v>
      </c>
    </row>
    <row r="603" spans="1:4">
      <c r="A603">
        <v>602</v>
      </c>
      <c r="B603" t="s">
        <v>1864</v>
      </c>
      <c r="C603" t="s">
        <v>1874</v>
      </c>
      <c r="D603" t="s">
        <v>1875</v>
      </c>
    </row>
    <row r="604" spans="1:4">
      <c r="A604">
        <v>603</v>
      </c>
      <c r="B604" t="s">
        <v>1864</v>
      </c>
      <c r="C604" t="s">
        <v>1876</v>
      </c>
      <c r="D604" t="s">
        <v>1877</v>
      </c>
    </row>
    <row r="605" spans="1:4">
      <c r="A605">
        <v>604</v>
      </c>
      <c r="B605" t="s">
        <v>1864</v>
      </c>
      <c r="C605" t="s">
        <v>1878</v>
      </c>
      <c r="D605" t="s">
        <v>1879</v>
      </c>
    </row>
    <row r="606" spans="1:4">
      <c r="A606">
        <v>605</v>
      </c>
      <c r="B606" t="s">
        <v>1864</v>
      </c>
      <c r="C606" t="s">
        <v>1880</v>
      </c>
      <c r="D606" t="s">
        <v>1881</v>
      </c>
    </row>
    <row r="607" spans="1:4">
      <c r="A607">
        <v>606</v>
      </c>
      <c r="B607" t="s">
        <v>1864</v>
      </c>
      <c r="C607" t="s">
        <v>1882</v>
      </c>
      <c r="D607" t="s">
        <v>1883</v>
      </c>
    </row>
    <row r="608" spans="1:4">
      <c r="A608">
        <v>607</v>
      </c>
      <c r="B608" t="s">
        <v>1864</v>
      </c>
      <c r="C608" t="s">
        <v>1884</v>
      </c>
      <c r="D608" t="s">
        <v>1885</v>
      </c>
    </row>
    <row r="609" spans="1:4">
      <c r="A609">
        <v>608</v>
      </c>
      <c r="B609" t="s">
        <v>1864</v>
      </c>
      <c r="C609" t="s">
        <v>1864</v>
      </c>
      <c r="D609" t="s">
        <v>1865</v>
      </c>
    </row>
    <row r="610" spans="1:4">
      <c r="A610">
        <v>609</v>
      </c>
      <c r="B610" t="s">
        <v>1864</v>
      </c>
      <c r="C610" t="s">
        <v>1886</v>
      </c>
      <c r="D610" t="s">
        <v>1887</v>
      </c>
    </row>
    <row r="611" spans="1:4">
      <c r="A611">
        <v>610</v>
      </c>
      <c r="B611" t="s">
        <v>1864</v>
      </c>
      <c r="C611" t="s">
        <v>1888</v>
      </c>
      <c r="D611" t="s">
        <v>1889</v>
      </c>
    </row>
    <row r="612" spans="1:4">
      <c r="A612">
        <v>611</v>
      </c>
      <c r="B612" t="s">
        <v>1864</v>
      </c>
      <c r="C612" t="s">
        <v>1890</v>
      </c>
      <c r="D612" t="s">
        <v>1891</v>
      </c>
    </row>
    <row r="613" spans="1:4">
      <c r="A613">
        <v>612</v>
      </c>
      <c r="B613" t="s">
        <v>1864</v>
      </c>
      <c r="C613" t="s">
        <v>1892</v>
      </c>
      <c r="D613" t="s">
        <v>1893</v>
      </c>
    </row>
    <row r="614" spans="1:4">
      <c r="A614">
        <v>613</v>
      </c>
      <c r="B614" t="s">
        <v>1864</v>
      </c>
      <c r="C614" t="s">
        <v>1168</v>
      </c>
      <c r="D614" t="s">
        <v>1894</v>
      </c>
    </row>
    <row r="615" spans="1:4">
      <c r="A615">
        <v>614</v>
      </c>
      <c r="B615" t="s">
        <v>1864</v>
      </c>
      <c r="C615" t="s">
        <v>1895</v>
      </c>
      <c r="D615" t="s">
        <v>1896</v>
      </c>
    </row>
    <row r="616" spans="1:4">
      <c r="A616">
        <v>615</v>
      </c>
      <c r="B616" t="s">
        <v>1864</v>
      </c>
      <c r="C616" t="s">
        <v>1897</v>
      </c>
      <c r="D616" t="s">
        <v>1898</v>
      </c>
    </row>
    <row r="617" spans="1:4">
      <c r="A617">
        <v>616</v>
      </c>
      <c r="B617" t="s">
        <v>1899</v>
      </c>
      <c r="C617" t="s">
        <v>1901</v>
      </c>
      <c r="D617" t="s">
        <v>1902</v>
      </c>
    </row>
    <row r="618" spans="1:4">
      <c r="A618">
        <v>617</v>
      </c>
      <c r="B618" t="s">
        <v>1899</v>
      </c>
      <c r="C618" t="s">
        <v>1903</v>
      </c>
      <c r="D618" t="s">
        <v>1904</v>
      </c>
    </row>
    <row r="619" spans="1:4">
      <c r="A619">
        <v>618</v>
      </c>
      <c r="B619" t="s">
        <v>1899</v>
      </c>
      <c r="C619" t="s">
        <v>1905</v>
      </c>
      <c r="D619" t="s">
        <v>1906</v>
      </c>
    </row>
    <row r="620" spans="1:4">
      <c r="A620">
        <v>619</v>
      </c>
      <c r="B620" t="s">
        <v>1899</v>
      </c>
      <c r="C620" t="s">
        <v>1907</v>
      </c>
      <c r="D620" t="s">
        <v>1908</v>
      </c>
    </row>
    <row r="621" spans="1:4">
      <c r="A621">
        <v>620</v>
      </c>
      <c r="B621" t="s">
        <v>1899</v>
      </c>
      <c r="C621" t="s">
        <v>1909</v>
      </c>
      <c r="D621" t="s">
        <v>1910</v>
      </c>
    </row>
    <row r="622" spans="1:4">
      <c r="A622">
        <v>621</v>
      </c>
      <c r="B622" t="s">
        <v>1899</v>
      </c>
      <c r="C622" t="s">
        <v>1911</v>
      </c>
      <c r="D622" t="s">
        <v>1912</v>
      </c>
    </row>
    <row r="623" spans="1:4">
      <c r="A623">
        <v>622</v>
      </c>
      <c r="B623" t="s">
        <v>1899</v>
      </c>
      <c r="C623" t="s">
        <v>1913</v>
      </c>
      <c r="D623" t="s">
        <v>1914</v>
      </c>
    </row>
    <row r="624" spans="1:4">
      <c r="A624">
        <v>623</v>
      </c>
      <c r="B624" t="s">
        <v>1899</v>
      </c>
      <c r="C624" t="s">
        <v>1915</v>
      </c>
      <c r="D624" t="s">
        <v>1916</v>
      </c>
    </row>
    <row r="625" spans="1:4">
      <c r="A625">
        <v>624</v>
      </c>
      <c r="B625" t="s">
        <v>1899</v>
      </c>
      <c r="C625" t="s">
        <v>1899</v>
      </c>
      <c r="D625" t="s">
        <v>1900</v>
      </c>
    </row>
    <row r="626" spans="1:4">
      <c r="A626">
        <v>625</v>
      </c>
      <c r="B626" t="s">
        <v>1899</v>
      </c>
      <c r="C626" t="s">
        <v>1917</v>
      </c>
      <c r="D626" t="s">
        <v>1918</v>
      </c>
    </row>
    <row r="627" spans="1:4">
      <c r="A627">
        <v>626</v>
      </c>
      <c r="B627" t="s">
        <v>1899</v>
      </c>
      <c r="C627" t="s">
        <v>1919</v>
      </c>
      <c r="D627" t="s">
        <v>1920</v>
      </c>
    </row>
    <row r="628" spans="1:4">
      <c r="A628">
        <v>627</v>
      </c>
      <c r="B628" t="s">
        <v>1899</v>
      </c>
      <c r="C628" t="s">
        <v>1921</v>
      </c>
      <c r="D628" t="s">
        <v>1922</v>
      </c>
    </row>
    <row r="629" spans="1:4">
      <c r="A629">
        <v>628</v>
      </c>
      <c r="B629" t="s">
        <v>1899</v>
      </c>
      <c r="C629" t="s">
        <v>1923</v>
      </c>
      <c r="D629" t="s">
        <v>1924</v>
      </c>
    </row>
    <row r="630" spans="1:4">
      <c r="A630">
        <v>629</v>
      </c>
      <c r="B630" t="s">
        <v>1925</v>
      </c>
      <c r="C630" t="s">
        <v>1927</v>
      </c>
      <c r="D630" t="s">
        <v>1928</v>
      </c>
    </row>
    <row r="631" spans="1:4">
      <c r="A631">
        <v>630</v>
      </c>
      <c r="B631" t="s">
        <v>1925</v>
      </c>
      <c r="C631" t="s">
        <v>1929</v>
      </c>
      <c r="D631" t="s">
        <v>1930</v>
      </c>
    </row>
    <row r="632" spans="1:4">
      <c r="A632">
        <v>631</v>
      </c>
      <c r="B632" t="s">
        <v>1925</v>
      </c>
      <c r="C632" t="s">
        <v>1931</v>
      </c>
      <c r="D632" t="s">
        <v>1932</v>
      </c>
    </row>
    <row r="633" spans="1:4">
      <c r="A633">
        <v>632</v>
      </c>
      <c r="B633" t="s">
        <v>1925</v>
      </c>
      <c r="C633" t="s">
        <v>1933</v>
      </c>
      <c r="D633" t="s">
        <v>1934</v>
      </c>
    </row>
    <row r="634" spans="1:4">
      <c r="A634">
        <v>633</v>
      </c>
      <c r="B634" t="s">
        <v>1925</v>
      </c>
      <c r="C634" t="s">
        <v>1935</v>
      </c>
      <c r="D634" t="s">
        <v>1936</v>
      </c>
    </row>
    <row r="635" spans="1:4">
      <c r="A635">
        <v>634</v>
      </c>
      <c r="B635" t="s">
        <v>1925</v>
      </c>
      <c r="C635" t="s">
        <v>1937</v>
      </c>
      <c r="D635" t="s">
        <v>1938</v>
      </c>
    </row>
    <row r="636" spans="1:4">
      <c r="A636">
        <v>635</v>
      </c>
      <c r="B636" t="s">
        <v>1925</v>
      </c>
      <c r="C636" t="s">
        <v>1939</v>
      </c>
      <c r="D636" t="s">
        <v>1940</v>
      </c>
    </row>
    <row r="637" spans="1:4">
      <c r="A637">
        <v>636</v>
      </c>
      <c r="B637" t="s">
        <v>1925</v>
      </c>
      <c r="C637" t="s">
        <v>1941</v>
      </c>
      <c r="D637" t="s">
        <v>1942</v>
      </c>
    </row>
    <row r="638" spans="1:4">
      <c r="A638">
        <v>637</v>
      </c>
      <c r="B638" t="s">
        <v>1925</v>
      </c>
      <c r="C638" t="s">
        <v>1925</v>
      </c>
      <c r="D638" t="s">
        <v>1926</v>
      </c>
    </row>
    <row r="639" spans="1:4">
      <c r="A639">
        <v>638</v>
      </c>
      <c r="B639" t="s">
        <v>1925</v>
      </c>
      <c r="C639" t="s">
        <v>1943</v>
      </c>
      <c r="D639" t="s">
        <v>1944</v>
      </c>
    </row>
    <row r="640" spans="1:4">
      <c r="A640">
        <v>639</v>
      </c>
      <c r="B640" t="s">
        <v>1925</v>
      </c>
      <c r="C640" t="s">
        <v>1945</v>
      </c>
      <c r="D640" t="s">
        <v>1946</v>
      </c>
    </row>
    <row r="641" spans="1:4">
      <c r="A641">
        <v>640</v>
      </c>
      <c r="B641" t="s">
        <v>1925</v>
      </c>
      <c r="C641" t="s">
        <v>1947</v>
      </c>
      <c r="D641" t="s">
        <v>1948</v>
      </c>
    </row>
    <row r="642" spans="1:4">
      <c r="A642">
        <v>641</v>
      </c>
      <c r="B642" t="s">
        <v>1925</v>
      </c>
      <c r="C642" t="s">
        <v>1949</v>
      </c>
      <c r="D642" t="s">
        <v>1950</v>
      </c>
    </row>
    <row r="643" spans="1:4">
      <c r="A643">
        <v>642</v>
      </c>
      <c r="B643" t="s">
        <v>1925</v>
      </c>
      <c r="C643" t="s">
        <v>1951</v>
      </c>
      <c r="D643" t="s">
        <v>1952</v>
      </c>
    </row>
    <row r="644" spans="1:4">
      <c r="A644">
        <v>643</v>
      </c>
      <c r="B644" t="s">
        <v>1925</v>
      </c>
      <c r="C644" t="s">
        <v>1953</v>
      </c>
      <c r="D644" t="s">
        <v>1954</v>
      </c>
    </row>
    <row r="645" spans="1:4">
      <c r="A645">
        <v>644</v>
      </c>
      <c r="B645" t="s">
        <v>1955</v>
      </c>
      <c r="C645" t="s">
        <v>1099</v>
      </c>
      <c r="D645" t="s">
        <v>1957</v>
      </c>
    </row>
    <row r="646" spans="1:4">
      <c r="A646">
        <v>645</v>
      </c>
      <c r="B646" t="s">
        <v>1955</v>
      </c>
      <c r="C646" t="s">
        <v>958</v>
      </c>
      <c r="D646" t="s">
        <v>1958</v>
      </c>
    </row>
    <row r="647" spans="1:4">
      <c r="A647">
        <v>646</v>
      </c>
      <c r="B647" t="s">
        <v>1955</v>
      </c>
      <c r="C647" t="s">
        <v>1959</v>
      </c>
      <c r="D647" t="s">
        <v>1960</v>
      </c>
    </row>
    <row r="648" spans="1:4">
      <c r="A648">
        <v>647</v>
      </c>
      <c r="B648" t="s">
        <v>1955</v>
      </c>
      <c r="C648" t="s">
        <v>1961</v>
      </c>
      <c r="D648" t="s">
        <v>1962</v>
      </c>
    </row>
    <row r="649" spans="1:4">
      <c r="A649">
        <v>648</v>
      </c>
      <c r="B649" t="s">
        <v>1955</v>
      </c>
      <c r="C649" t="s">
        <v>1963</v>
      </c>
      <c r="D649" t="s">
        <v>1964</v>
      </c>
    </row>
    <row r="650" spans="1:4">
      <c r="A650">
        <v>649</v>
      </c>
      <c r="B650" t="s">
        <v>1955</v>
      </c>
      <c r="C650" t="s">
        <v>1965</v>
      </c>
      <c r="D650" t="s">
        <v>1966</v>
      </c>
    </row>
    <row r="651" spans="1:4">
      <c r="A651">
        <v>650</v>
      </c>
      <c r="B651" t="s">
        <v>1955</v>
      </c>
      <c r="C651" t="s">
        <v>1967</v>
      </c>
      <c r="D651" t="s">
        <v>1968</v>
      </c>
    </row>
    <row r="652" spans="1:4">
      <c r="A652">
        <v>651</v>
      </c>
      <c r="B652" t="s">
        <v>1955</v>
      </c>
      <c r="C652" t="s">
        <v>1969</v>
      </c>
      <c r="D652" t="s">
        <v>1970</v>
      </c>
    </row>
    <row r="653" spans="1:4">
      <c r="A653">
        <v>652</v>
      </c>
      <c r="B653" t="s">
        <v>1955</v>
      </c>
      <c r="C653" t="s">
        <v>1971</v>
      </c>
      <c r="D653" t="s">
        <v>1972</v>
      </c>
    </row>
    <row r="654" spans="1:4">
      <c r="A654">
        <v>653</v>
      </c>
      <c r="B654" t="s">
        <v>1955</v>
      </c>
      <c r="C654" t="s">
        <v>1973</v>
      </c>
      <c r="D654" t="s">
        <v>1974</v>
      </c>
    </row>
    <row r="655" spans="1:4">
      <c r="A655">
        <v>654</v>
      </c>
      <c r="B655" t="s">
        <v>1955</v>
      </c>
      <c r="C655" t="s">
        <v>1975</v>
      </c>
      <c r="D655" t="s">
        <v>1976</v>
      </c>
    </row>
    <row r="656" spans="1:4">
      <c r="A656">
        <v>655</v>
      </c>
      <c r="B656" t="s">
        <v>1955</v>
      </c>
      <c r="C656" t="s">
        <v>1955</v>
      </c>
      <c r="D656" t="s">
        <v>1956</v>
      </c>
    </row>
    <row r="657" spans="1:4">
      <c r="A657">
        <v>656</v>
      </c>
      <c r="B657" t="s">
        <v>1955</v>
      </c>
      <c r="C657" t="s">
        <v>1977</v>
      </c>
      <c r="D657" t="s">
        <v>1978</v>
      </c>
    </row>
    <row r="658" spans="1:4">
      <c r="A658">
        <v>657</v>
      </c>
      <c r="B658" t="s">
        <v>1955</v>
      </c>
      <c r="C658" t="s">
        <v>1979</v>
      </c>
      <c r="D658" t="s">
        <v>1980</v>
      </c>
    </row>
    <row r="659" spans="1:4">
      <c r="A659">
        <v>658</v>
      </c>
      <c r="B659" t="s">
        <v>1955</v>
      </c>
      <c r="C659" t="s">
        <v>1981</v>
      </c>
      <c r="D659" t="s">
        <v>1982</v>
      </c>
    </row>
    <row r="660" spans="1:4">
      <c r="A660">
        <v>659</v>
      </c>
      <c r="B660" t="s">
        <v>1955</v>
      </c>
      <c r="C660" t="s">
        <v>1983</v>
      </c>
      <c r="D660" t="s">
        <v>1984</v>
      </c>
    </row>
    <row r="661" spans="1:4">
      <c r="A661">
        <v>660</v>
      </c>
      <c r="B661" t="s">
        <v>1985</v>
      </c>
      <c r="C661" t="s">
        <v>1987</v>
      </c>
      <c r="D661" t="s">
        <v>1988</v>
      </c>
    </row>
    <row r="662" spans="1:4">
      <c r="A662">
        <v>661</v>
      </c>
      <c r="B662" t="s">
        <v>1985</v>
      </c>
      <c r="C662" t="s">
        <v>1989</v>
      </c>
      <c r="D662" t="s">
        <v>1990</v>
      </c>
    </row>
    <row r="663" spans="1:4">
      <c r="A663">
        <v>662</v>
      </c>
      <c r="B663" t="s">
        <v>1985</v>
      </c>
      <c r="C663" t="s">
        <v>1991</v>
      </c>
      <c r="D663" t="s">
        <v>1992</v>
      </c>
    </row>
    <row r="664" spans="1:4">
      <c r="A664">
        <v>663</v>
      </c>
      <c r="B664" t="s">
        <v>1985</v>
      </c>
      <c r="C664" t="s">
        <v>1993</v>
      </c>
      <c r="D664" t="s">
        <v>1994</v>
      </c>
    </row>
    <row r="665" spans="1:4">
      <c r="A665">
        <v>664</v>
      </c>
      <c r="B665" t="s">
        <v>1985</v>
      </c>
      <c r="C665" t="s">
        <v>1756</v>
      </c>
      <c r="D665" t="s">
        <v>1995</v>
      </c>
    </row>
    <row r="666" spans="1:4">
      <c r="A666">
        <v>665</v>
      </c>
      <c r="B666" t="s">
        <v>1985</v>
      </c>
      <c r="C666" t="s">
        <v>1996</v>
      </c>
      <c r="D666" t="s">
        <v>1997</v>
      </c>
    </row>
    <row r="667" spans="1:4">
      <c r="A667">
        <v>666</v>
      </c>
      <c r="B667" t="s">
        <v>1985</v>
      </c>
      <c r="C667" t="s">
        <v>1998</v>
      </c>
      <c r="D667" t="s">
        <v>1999</v>
      </c>
    </row>
    <row r="668" spans="1:4">
      <c r="A668">
        <v>667</v>
      </c>
      <c r="B668" t="s">
        <v>1985</v>
      </c>
      <c r="C668" t="s">
        <v>1985</v>
      </c>
      <c r="D668" t="s">
        <v>1986</v>
      </c>
    </row>
    <row r="669" spans="1:4">
      <c r="A669">
        <v>668</v>
      </c>
      <c r="B669" t="s">
        <v>1985</v>
      </c>
      <c r="C669" t="s">
        <v>2000</v>
      </c>
      <c r="D669" t="s">
        <v>2001</v>
      </c>
    </row>
    <row r="670" spans="1:4">
      <c r="A670">
        <v>669</v>
      </c>
      <c r="B670" t="s">
        <v>1985</v>
      </c>
      <c r="C670" t="s">
        <v>1168</v>
      </c>
      <c r="D670" t="s">
        <v>2002</v>
      </c>
    </row>
    <row r="671" spans="1:4">
      <c r="A671">
        <v>670</v>
      </c>
      <c r="B671" t="s">
        <v>1985</v>
      </c>
      <c r="C671" t="s">
        <v>2003</v>
      </c>
      <c r="D671" t="s">
        <v>2004</v>
      </c>
    </row>
    <row r="672" spans="1:4">
      <c r="A672">
        <v>671</v>
      </c>
      <c r="B672" t="s">
        <v>1985</v>
      </c>
      <c r="C672" t="s">
        <v>2005</v>
      </c>
      <c r="D672" t="s">
        <v>2006</v>
      </c>
    </row>
    <row r="673" spans="1:4">
      <c r="A673">
        <v>672</v>
      </c>
      <c r="B673" t="s">
        <v>1985</v>
      </c>
      <c r="C673" t="s">
        <v>2007</v>
      </c>
      <c r="D673" t="s">
        <v>2008</v>
      </c>
    </row>
    <row r="674" spans="1:4">
      <c r="A674">
        <v>673</v>
      </c>
      <c r="B674" t="s">
        <v>2009</v>
      </c>
      <c r="C674" t="s">
        <v>2011</v>
      </c>
      <c r="D674" t="s">
        <v>2012</v>
      </c>
    </row>
    <row r="675" spans="1:4">
      <c r="A675">
        <v>674</v>
      </c>
      <c r="B675" t="s">
        <v>2009</v>
      </c>
      <c r="C675" t="s">
        <v>2013</v>
      </c>
      <c r="D675" t="s">
        <v>2014</v>
      </c>
    </row>
    <row r="676" spans="1:4">
      <c r="A676">
        <v>675</v>
      </c>
      <c r="B676" t="s">
        <v>2009</v>
      </c>
      <c r="C676" t="s">
        <v>2015</v>
      </c>
      <c r="D676" t="s">
        <v>2016</v>
      </c>
    </row>
    <row r="677" spans="1:4">
      <c r="A677">
        <v>676</v>
      </c>
      <c r="B677" t="s">
        <v>2009</v>
      </c>
      <c r="C677" t="s">
        <v>2017</v>
      </c>
      <c r="D677" t="s">
        <v>2018</v>
      </c>
    </row>
    <row r="678" spans="1:4">
      <c r="A678">
        <v>677</v>
      </c>
      <c r="B678" t="s">
        <v>2009</v>
      </c>
      <c r="C678" t="s">
        <v>2019</v>
      </c>
      <c r="D678" t="s">
        <v>2020</v>
      </c>
    </row>
    <row r="679" spans="1:4">
      <c r="A679">
        <v>678</v>
      </c>
      <c r="B679" t="s">
        <v>2009</v>
      </c>
      <c r="C679" t="s">
        <v>2021</v>
      </c>
      <c r="D679" t="s">
        <v>2022</v>
      </c>
    </row>
    <row r="680" spans="1:4">
      <c r="A680">
        <v>679</v>
      </c>
      <c r="B680" t="s">
        <v>2009</v>
      </c>
      <c r="C680" t="s">
        <v>2023</v>
      </c>
      <c r="D680" t="s">
        <v>2024</v>
      </c>
    </row>
    <row r="681" spans="1:4">
      <c r="A681">
        <v>680</v>
      </c>
      <c r="B681" t="s">
        <v>2009</v>
      </c>
      <c r="C681" t="s">
        <v>2025</v>
      </c>
      <c r="D681" t="s">
        <v>2026</v>
      </c>
    </row>
    <row r="682" spans="1:4">
      <c r="A682">
        <v>681</v>
      </c>
      <c r="B682" t="s">
        <v>2009</v>
      </c>
      <c r="C682" t="s">
        <v>2027</v>
      </c>
      <c r="D682" t="s">
        <v>2028</v>
      </c>
    </row>
    <row r="683" spans="1:4">
      <c r="A683">
        <v>682</v>
      </c>
      <c r="B683" t="s">
        <v>2009</v>
      </c>
      <c r="C683" t="s">
        <v>2029</v>
      </c>
      <c r="D683" t="s">
        <v>2030</v>
      </c>
    </row>
    <row r="684" spans="1:4">
      <c r="A684">
        <v>683</v>
      </c>
      <c r="B684" t="s">
        <v>2009</v>
      </c>
      <c r="C684" t="s">
        <v>1168</v>
      </c>
      <c r="D684" t="s">
        <v>2031</v>
      </c>
    </row>
    <row r="685" spans="1:4">
      <c r="A685">
        <v>684</v>
      </c>
      <c r="B685" t="s">
        <v>2009</v>
      </c>
      <c r="C685" t="s">
        <v>2009</v>
      </c>
      <c r="D685" t="s">
        <v>2010</v>
      </c>
    </row>
    <row r="686" spans="1:4">
      <c r="A686">
        <v>685</v>
      </c>
      <c r="B686" t="s">
        <v>2009</v>
      </c>
      <c r="C686" t="s">
        <v>2032</v>
      </c>
      <c r="D686" t="s">
        <v>2033</v>
      </c>
    </row>
    <row r="687" spans="1:4">
      <c r="A687">
        <v>686</v>
      </c>
      <c r="B687" t="s">
        <v>2009</v>
      </c>
      <c r="C687" t="s">
        <v>2034</v>
      </c>
      <c r="D687" t="s">
        <v>2035</v>
      </c>
    </row>
    <row r="688" spans="1:4">
      <c r="A688">
        <v>687</v>
      </c>
      <c r="B688" t="s">
        <v>2009</v>
      </c>
      <c r="C688" t="s">
        <v>2036</v>
      </c>
      <c r="D688" t="s">
        <v>2037</v>
      </c>
    </row>
    <row r="689" spans="1:4">
      <c r="A689">
        <v>688</v>
      </c>
      <c r="B689" t="s">
        <v>2009</v>
      </c>
      <c r="C689" t="s">
        <v>2038</v>
      </c>
      <c r="D689" t="s">
        <v>2039</v>
      </c>
    </row>
    <row r="690" spans="1:4">
      <c r="A690">
        <v>689</v>
      </c>
      <c r="B690" t="s">
        <v>2009</v>
      </c>
      <c r="C690" t="s">
        <v>2040</v>
      </c>
      <c r="D690" t="s">
        <v>2041</v>
      </c>
    </row>
    <row r="691" spans="1:4">
      <c r="A691">
        <v>690</v>
      </c>
      <c r="B691" t="s">
        <v>2042</v>
      </c>
      <c r="C691" t="s">
        <v>2044</v>
      </c>
      <c r="D691" t="s">
        <v>2045</v>
      </c>
    </row>
    <row r="692" spans="1:4">
      <c r="A692">
        <v>691</v>
      </c>
      <c r="B692" t="s">
        <v>2042</v>
      </c>
      <c r="C692" t="s">
        <v>2046</v>
      </c>
      <c r="D692" t="s">
        <v>2047</v>
      </c>
    </row>
    <row r="693" spans="1:4">
      <c r="A693">
        <v>692</v>
      </c>
      <c r="B693" t="s">
        <v>2042</v>
      </c>
      <c r="C693" t="s">
        <v>2048</v>
      </c>
      <c r="D693" t="s">
        <v>2049</v>
      </c>
    </row>
    <row r="694" spans="1:4">
      <c r="A694">
        <v>693</v>
      </c>
      <c r="B694" t="s">
        <v>2042</v>
      </c>
      <c r="C694" t="s">
        <v>2050</v>
      </c>
      <c r="D694" t="s">
        <v>2051</v>
      </c>
    </row>
    <row r="695" spans="1:4">
      <c r="A695">
        <v>694</v>
      </c>
      <c r="B695" t="s">
        <v>2042</v>
      </c>
      <c r="C695" t="s">
        <v>2052</v>
      </c>
      <c r="D695" t="s">
        <v>2053</v>
      </c>
    </row>
    <row r="696" spans="1:4">
      <c r="A696">
        <v>695</v>
      </c>
      <c r="B696" t="s">
        <v>2042</v>
      </c>
      <c r="C696" t="s">
        <v>2054</v>
      </c>
      <c r="D696" t="s">
        <v>2055</v>
      </c>
    </row>
    <row r="697" spans="1:4">
      <c r="A697">
        <v>696</v>
      </c>
      <c r="B697" t="s">
        <v>2042</v>
      </c>
      <c r="C697" t="s">
        <v>2056</v>
      </c>
      <c r="D697" t="s">
        <v>2057</v>
      </c>
    </row>
    <row r="698" spans="1:4">
      <c r="A698">
        <v>697</v>
      </c>
      <c r="B698" t="s">
        <v>2042</v>
      </c>
      <c r="C698" t="s">
        <v>2058</v>
      </c>
      <c r="D698" t="s">
        <v>2059</v>
      </c>
    </row>
    <row r="699" spans="1:4">
      <c r="A699">
        <v>698</v>
      </c>
      <c r="B699" t="s">
        <v>2042</v>
      </c>
      <c r="C699" t="s">
        <v>2060</v>
      </c>
      <c r="D699" t="s">
        <v>2061</v>
      </c>
    </row>
    <row r="700" spans="1:4">
      <c r="A700">
        <v>699</v>
      </c>
      <c r="B700" t="s">
        <v>2042</v>
      </c>
      <c r="C700" t="s">
        <v>2062</v>
      </c>
      <c r="D700" t="s">
        <v>2063</v>
      </c>
    </row>
    <row r="701" spans="1:4">
      <c r="A701">
        <v>700</v>
      </c>
      <c r="B701" t="s">
        <v>2042</v>
      </c>
      <c r="C701" t="s">
        <v>2042</v>
      </c>
      <c r="D701" t="s">
        <v>2043</v>
      </c>
    </row>
    <row r="702" spans="1:4">
      <c r="A702">
        <v>701</v>
      </c>
      <c r="B702" t="s">
        <v>2042</v>
      </c>
      <c r="C702" t="s">
        <v>2064</v>
      </c>
      <c r="D702" t="s">
        <v>2065</v>
      </c>
    </row>
    <row r="703" spans="1:4">
      <c r="A703">
        <v>702</v>
      </c>
      <c r="B703" t="s">
        <v>2042</v>
      </c>
      <c r="C703" t="s">
        <v>2066</v>
      </c>
      <c r="D703" t="s">
        <v>2067</v>
      </c>
    </row>
    <row r="704" spans="1:4">
      <c r="A704">
        <v>703</v>
      </c>
      <c r="B704" t="s">
        <v>2042</v>
      </c>
      <c r="C704" t="s">
        <v>2068</v>
      </c>
      <c r="D704" t="s">
        <v>2069</v>
      </c>
    </row>
    <row r="705" spans="1:4">
      <c r="A705">
        <v>704</v>
      </c>
      <c r="B705" t="s">
        <v>2042</v>
      </c>
      <c r="C705" t="s">
        <v>2070</v>
      </c>
      <c r="D705" t="s">
        <v>2071</v>
      </c>
    </row>
    <row r="706" spans="1:4">
      <c r="A706">
        <v>705</v>
      </c>
      <c r="B706" t="s">
        <v>2042</v>
      </c>
      <c r="C706" t="s">
        <v>2072</v>
      </c>
      <c r="D706" t="s">
        <v>2073</v>
      </c>
    </row>
    <row r="707" spans="1:4">
      <c r="A707">
        <v>706</v>
      </c>
      <c r="B707" t="s">
        <v>2074</v>
      </c>
      <c r="C707" t="s">
        <v>2076</v>
      </c>
      <c r="D707" t="s">
        <v>2077</v>
      </c>
    </row>
    <row r="708" spans="1:4">
      <c r="A708">
        <v>707</v>
      </c>
      <c r="B708" t="s">
        <v>2074</v>
      </c>
      <c r="C708" t="s">
        <v>2078</v>
      </c>
      <c r="D708" t="s">
        <v>2079</v>
      </c>
    </row>
    <row r="709" spans="1:4">
      <c r="A709">
        <v>708</v>
      </c>
      <c r="B709" t="s">
        <v>2074</v>
      </c>
      <c r="C709" t="s">
        <v>2080</v>
      </c>
      <c r="D709" t="s">
        <v>2081</v>
      </c>
    </row>
    <row r="710" spans="1:4">
      <c r="A710">
        <v>709</v>
      </c>
      <c r="B710" t="s">
        <v>2074</v>
      </c>
      <c r="C710" t="s">
        <v>2082</v>
      </c>
      <c r="D710" t="s">
        <v>2083</v>
      </c>
    </row>
    <row r="711" spans="1:4">
      <c r="A711">
        <v>710</v>
      </c>
      <c r="B711" t="s">
        <v>2074</v>
      </c>
      <c r="C711" t="s">
        <v>2084</v>
      </c>
      <c r="D711" t="s">
        <v>2085</v>
      </c>
    </row>
    <row r="712" spans="1:4">
      <c r="A712">
        <v>711</v>
      </c>
      <c r="B712" t="s">
        <v>2074</v>
      </c>
      <c r="C712" t="s">
        <v>2086</v>
      </c>
      <c r="D712" t="s">
        <v>2087</v>
      </c>
    </row>
    <row r="713" spans="1:4">
      <c r="A713">
        <v>712</v>
      </c>
      <c r="B713" t="s">
        <v>2074</v>
      </c>
      <c r="C713" t="s">
        <v>2088</v>
      </c>
      <c r="D713" t="s">
        <v>2089</v>
      </c>
    </row>
    <row r="714" spans="1:4">
      <c r="A714">
        <v>713</v>
      </c>
      <c r="B714" t="s">
        <v>2074</v>
      </c>
      <c r="C714" t="s">
        <v>2090</v>
      </c>
      <c r="D714" t="s">
        <v>2091</v>
      </c>
    </row>
    <row r="715" spans="1:4">
      <c r="A715">
        <v>714</v>
      </c>
      <c r="B715" t="s">
        <v>2074</v>
      </c>
      <c r="C715" t="s">
        <v>2092</v>
      </c>
      <c r="D715" t="s">
        <v>2093</v>
      </c>
    </row>
    <row r="716" spans="1:4">
      <c r="A716">
        <v>715</v>
      </c>
      <c r="B716" t="s">
        <v>2074</v>
      </c>
      <c r="C716" t="s">
        <v>2094</v>
      </c>
      <c r="D716" t="s">
        <v>2095</v>
      </c>
    </row>
    <row r="717" spans="1:4">
      <c r="A717">
        <v>716</v>
      </c>
      <c r="B717" t="s">
        <v>2074</v>
      </c>
      <c r="C717" t="s">
        <v>2096</v>
      </c>
      <c r="D717" t="s">
        <v>2097</v>
      </c>
    </row>
    <row r="718" spans="1:4">
      <c r="A718">
        <v>717</v>
      </c>
      <c r="B718" t="s">
        <v>2074</v>
      </c>
      <c r="C718" t="s">
        <v>1075</v>
      </c>
      <c r="D718" t="s">
        <v>2098</v>
      </c>
    </row>
    <row r="719" spans="1:4">
      <c r="A719">
        <v>718</v>
      </c>
      <c r="B719" t="s">
        <v>2074</v>
      </c>
      <c r="C719" t="s">
        <v>1201</v>
      </c>
      <c r="D719" t="s">
        <v>2099</v>
      </c>
    </row>
    <row r="720" spans="1:4">
      <c r="A720">
        <v>719</v>
      </c>
      <c r="B720" t="s">
        <v>2074</v>
      </c>
      <c r="C720" t="s">
        <v>2100</v>
      </c>
      <c r="D720" t="s">
        <v>2101</v>
      </c>
    </row>
    <row r="721" spans="1:4">
      <c r="A721">
        <v>720</v>
      </c>
      <c r="B721" t="s">
        <v>2074</v>
      </c>
      <c r="C721" t="s">
        <v>1168</v>
      </c>
      <c r="D721" t="s">
        <v>2102</v>
      </c>
    </row>
    <row r="722" spans="1:4">
      <c r="A722">
        <v>721</v>
      </c>
      <c r="B722" t="s">
        <v>2074</v>
      </c>
      <c r="C722" t="s">
        <v>2103</v>
      </c>
      <c r="D722" t="s">
        <v>2104</v>
      </c>
    </row>
    <row r="723" spans="1:4">
      <c r="A723">
        <v>722</v>
      </c>
      <c r="B723" t="s">
        <v>2074</v>
      </c>
      <c r="C723" t="s">
        <v>2105</v>
      </c>
      <c r="D723" t="s">
        <v>2106</v>
      </c>
    </row>
    <row r="724" spans="1:4">
      <c r="A724">
        <v>723</v>
      </c>
      <c r="B724" t="s">
        <v>2074</v>
      </c>
      <c r="C724" t="s">
        <v>2107</v>
      </c>
      <c r="D724" t="s">
        <v>2108</v>
      </c>
    </row>
    <row r="725" spans="1:4">
      <c r="A725">
        <v>724</v>
      </c>
      <c r="B725" t="s">
        <v>2074</v>
      </c>
      <c r="C725" t="s">
        <v>2074</v>
      </c>
      <c r="D725" t="s">
        <v>2075</v>
      </c>
    </row>
    <row r="726" spans="1:4">
      <c r="A726">
        <v>725</v>
      </c>
      <c r="B726" t="s">
        <v>2074</v>
      </c>
      <c r="C726" t="s">
        <v>2109</v>
      </c>
      <c r="D726" t="s">
        <v>2110</v>
      </c>
    </row>
    <row r="727" spans="1:4">
      <c r="A727">
        <v>726</v>
      </c>
      <c r="B727" t="s">
        <v>2074</v>
      </c>
      <c r="C727" t="s">
        <v>2111</v>
      </c>
      <c r="D727" t="s">
        <v>2112</v>
      </c>
    </row>
    <row r="728" spans="1:4">
      <c r="A728">
        <v>727</v>
      </c>
      <c r="B728" t="s">
        <v>2113</v>
      </c>
      <c r="C728" t="s">
        <v>1927</v>
      </c>
      <c r="D728" t="s">
        <v>2115</v>
      </c>
    </row>
    <row r="729" spans="1:4">
      <c r="A729">
        <v>728</v>
      </c>
      <c r="B729" t="s">
        <v>2113</v>
      </c>
      <c r="C729" t="s">
        <v>2116</v>
      </c>
      <c r="D729" t="s">
        <v>2117</v>
      </c>
    </row>
    <row r="730" spans="1:4">
      <c r="A730">
        <v>729</v>
      </c>
      <c r="B730" t="s">
        <v>2113</v>
      </c>
      <c r="C730" t="s">
        <v>2118</v>
      </c>
      <c r="D730" t="s">
        <v>2119</v>
      </c>
    </row>
    <row r="731" spans="1:4">
      <c r="A731">
        <v>730</v>
      </c>
      <c r="B731" t="s">
        <v>2113</v>
      </c>
      <c r="C731" t="s">
        <v>2120</v>
      </c>
      <c r="D731" t="s">
        <v>2121</v>
      </c>
    </row>
    <row r="732" spans="1:4">
      <c r="A732">
        <v>731</v>
      </c>
      <c r="B732" t="s">
        <v>2113</v>
      </c>
      <c r="C732" t="s">
        <v>2122</v>
      </c>
      <c r="D732" t="s">
        <v>2123</v>
      </c>
    </row>
    <row r="733" spans="1:4">
      <c r="A733">
        <v>732</v>
      </c>
      <c r="B733" t="s">
        <v>2113</v>
      </c>
      <c r="C733" t="s">
        <v>2124</v>
      </c>
      <c r="D733" t="s">
        <v>2125</v>
      </c>
    </row>
    <row r="734" spans="1:4">
      <c r="A734">
        <v>733</v>
      </c>
      <c r="B734" t="s">
        <v>2113</v>
      </c>
      <c r="C734" t="s">
        <v>2126</v>
      </c>
      <c r="D734" t="s">
        <v>2127</v>
      </c>
    </row>
    <row r="735" spans="1:4">
      <c r="A735">
        <v>734</v>
      </c>
      <c r="B735" t="s">
        <v>2113</v>
      </c>
      <c r="C735" t="s">
        <v>2128</v>
      </c>
      <c r="D735" t="s">
        <v>2129</v>
      </c>
    </row>
    <row r="736" spans="1:4">
      <c r="A736">
        <v>735</v>
      </c>
      <c r="B736" t="s">
        <v>2113</v>
      </c>
      <c r="C736" t="s">
        <v>2130</v>
      </c>
      <c r="D736" t="s">
        <v>2131</v>
      </c>
    </row>
    <row r="737" spans="1:4">
      <c r="A737">
        <v>736</v>
      </c>
      <c r="B737" t="s">
        <v>2113</v>
      </c>
      <c r="C737" t="s">
        <v>2132</v>
      </c>
      <c r="D737" t="s">
        <v>2133</v>
      </c>
    </row>
    <row r="738" spans="1:4">
      <c r="A738">
        <v>737</v>
      </c>
      <c r="B738" t="s">
        <v>2113</v>
      </c>
      <c r="C738" t="s">
        <v>2134</v>
      </c>
      <c r="D738" t="s">
        <v>2135</v>
      </c>
    </row>
    <row r="739" spans="1:4">
      <c r="A739">
        <v>738</v>
      </c>
      <c r="B739" t="s">
        <v>2113</v>
      </c>
      <c r="C739" t="s">
        <v>2113</v>
      </c>
      <c r="D739" t="s">
        <v>2114</v>
      </c>
    </row>
    <row r="740" spans="1:4">
      <c r="A740">
        <v>739</v>
      </c>
      <c r="B740" t="s">
        <v>2113</v>
      </c>
      <c r="C740" t="s">
        <v>2136</v>
      </c>
      <c r="D740" t="s">
        <v>2137</v>
      </c>
    </row>
    <row r="741" spans="1:4">
      <c r="A741">
        <v>740</v>
      </c>
      <c r="B741" t="s">
        <v>2113</v>
      </c>
      <c r="C741" t="s">
        <v>2138</v>
      </c>
      <c r="D741" t="s">
        <v>2139</v>
      </c>
    </row>
    <row r="742" spans="1:4">
      <c r="A742">
        <v>741</v>
      </c>
      <c r="B742" t="s">
        <v>2140</v>
      </c>
      <c r="C742" t="s">
        <v>1566</v>
      </c>
      <c r="D742" t="s">
        <v>2142</v>
      </c>
    </row>
    <row r="743" spans="1:4">
      <c r="A743">
        <v>742</v>
      </c>
      <c r="B743" t="s">
        <v>2140</v>
      </c>
      <c r="C743" t="s">
        <v>2143</v>
      </c>
      <c r="D743" t="s">
        <v>2144</v>
      </c>
    </row>
    <row r="744" spans="1:4">
      <c r="A744">
        <v>743</v>
      </c>
      <c r="B744" t="s">
        <v>2140</v>
      </c>
      <c r="C744" t="s">
        <v>2145</v>
      </c>
      <c r="D744" t="s">
        <v>2146</v>
      </c>
    </row>
    <row r="745" spans="1:4">
      <c r="A745">
        <v>744</v>
      </c>
      <c r="B745" t="s">
        <v>2140</v>
      </c>
      <c r="C745" t="s">
        <v>2147</v>
      </c>
      <c r="D745" t="s">
        <v>2148</v>
      </c>
    </row>
    <row r="746" spans="1:4">
      <c r="A746">
        <v>745</v>
      </c>
      <c r="B746" t="s">
        <v>2140</v>
      </c>
      <c r="C746" t="s">
        <v>2149</v>
      </c>
      <c r="D746" t="s">
        <v>2150</v>
      </c>
    </row>
    <row r="747" spans="1:4">
      <c r="A747">
        <v>746</v>
      </c>
      <c r="B747" t="s">
        <v>2140</v>
      </c>
      <c r="C747" t="s">
        <v>2151</v>
      </c>
      <c r="D747" t="s">
        <v>2152</v>
      </c>
    </row>
    <row r="748" spans="1:4">
      <c r="A748">
        <v>747</v>
      </c>
      <c r="B748" t="s">
        <v>2140</v>
      </c>
      <c r="C748" t="s">
        <v>2153</v>
      </c>
      <c r="D748" t="s">
        <v>2154</v>
      </c>
    </row>
    <row r="749" spans="1:4">
      <c r="A749">
        <v>748</v>
      </c>
      <c r="B749" t="s">
        <v>2140</v>
      </c>
      <c r="C749" t="s">
        <v>2155</v>
      </c>
      <c r="D749" t="s">
        <v>2156</v>
      </c>
    </row>
    <row r="750" spans="1:4">
      <c r="A750">
        <v>749</v>
      </c>
      <c r="B750" t="s">
        <v>2140</v>
      </c>
      <c r="C750" t="s">
        <v>2157</v>
      </c>
      <c r="D750" t="s">
        <v>2158</v>
      </c>
    </row>
    <row r="751" spans="1:4">
      <c r="A751">
        <v>750</v>
      </c>
      <c r="B751" t="s">
        <v>2140</v>
      </c>
      <c r="C751" t="s">
        <v>2159</v>
      </c>
      <c r="D751" t="s">
        <v>2160</v>
      </c>
    </row>
    <row r="752" spans="1:4">
      <c r="A752">
        <v>751</v>
      </c>
      <c r="B752" t="s">
        <v>2140</v>
      </c>
      <c r="C752" t="s">
        <v>2161</v>
      </c>
      <c r="D752" t="s">
        <v>2162</v>
      </c>
    </row>
    <row r="753" spans="1:4">
      <c r="A753">
        <v>752</v>
      </c>
      <c r="B753" t="s">
        <v>2140</v>
      </c>
      <c r="C753" t="s">
        <v>1075</v>
      </c>
      <c r="D753" t="s">
        <v>2163</v>
      </c>
    </row>
    <row r="754" spans="1:4">
      <c r="A754">
        <v>753</v>
      </c>
      <c r="B754" t="s">
        <v>2140</v>
      </c>
      <c r="C754" t="s">
        <v>1626</v>
      </c>
      <c r="D754" t="s">
        <v>2164</v>
      </c>
    </row>
    <row r="755" spans="1:4">
      <c r="A755">
        <v>754</v>
      </c>
      <c r="B755" t="s">
        <v>2140</v>
      </c>
      <c r="C755" t="s">
        <v>2165</v>
      </c>
      <c r="D755" t="s">
        <v>2166</v>
      </c>
    </row>
    <row r="756" spans="1:4">
      <c r="A756">
        <v>755</v>
      </c>
      <c r="B756" t="s">
        <v>2140</v>
      </c>
      <c r="C756" t="s">
        <v>2167</v>
      </c>
      <c r="D756" t="s">
        <v>2168</v>
      </c>
    </row>
    <row r="757" spans="1:4">
      <c r="A757">
        <v>756</v>
      </c>
      <c r="B757" t="s">
        <v>2140</v>
      </c>
      <c r="C757" t="s">
        <v>2169</v>
      </c>
      <c r="D757" t="s">
        <v>2170</v>
      </c>
    </row>
    <row r="758" spans="1:4">
      <c r="A758">
        <v>757</v>
      </c>
      <c r="B758" t="s">
        <v>2140</v>
      </c>
      <c r="C758" t="s">
        <v>2171</v>
      </c>
      <c r="D758" t="s">
        <v>2172</v>
      </c>
    </row>
    <row r="759" spans="1:4">
      <c r="A759">
        <v>758</v>
      </c>
      <c r="B759" t="s">
        <v>2140</v>
      </c>
      <c r="C759" t="s">
        <v>2140</v>
      </c>
      <c r="D759" t="s">
        <v>2141</v>
      </c>
    </row>
    <row r="760" spans="1:4">
      <c r="A760">
        <v>759</v>
      </c>
      <c r="B760" t="s">
        <v>2140</v>
      </c>
      <c r="C760" t="s">
        <v>2173</v>
      </c>
      <c r="D760" t="s">
        <v>2174</v>
      </c>
    </row>
    <row r="761" spans="1:4">
      <c r="A761">
        <v>760</v>
      </c>
      <c r="B761" t="s">
        <v>2140</v>
      </c>
      <c r="C761" t="s">
        <v>2175</v>
      </c>
      <c r="D761" t="s">
        <v>2176</v>
      </c>
    </row>
    <row r="762" spans="1:4">
      <c r="A762">
        <v>761</v>
      </c>
      <c r="B762" t="s">
        <v>2177</v>
      </c>
      <c r="C762" t="s">
        <v>2179</v>
      </c>
      <c r="D762" t="s">
        <v>2180</v>
      </c>
    </row>
    <row r="763" spans="1:4">
      <c r="A763">
        <v>762</v>
      </c>
      <c r="B763" t="s">
        <v>2177</v>
      </c>
      <c r="C763" t="s">
        <v>1152</v>
      </c>
      <c r="D763" t="s">
        <v>2181</v>
      </c>
    </row>
    <row r="764" spans="1:4">
      <c r="A764">
        <v>763</v>
      </c>
      <c r="B764" t="s">
        <v>2177</v>
      </c>
      <c r="C764" t="s">
        <v>2182</v>
      </c>
      <c r="D764" t="s">
        <v>2183</v>
      </c>
    </row>
    <row r="765" spans="1:4">
      <c r="A765">
        <v>764</v>
      </c>
      <c r="B765" t="s">
        <v>2177</v>
      </c>
      <c r="C765" t="s">
        <v>1158</v>
      </c>
      <c r="D765" t="s">
        <v>2184</v>
      </c>
    </row>
    <row r="766" spans="1:4">
      <c r="A766">
        <v>765</v>
      </c>
      <c r="B766" t="s">
        <v>2177</v>
      </c>
      <c r="C766" t="s">
        <v>2185</v>
      </c>
      <c r="D766" t="s">
        <v>2186</v>
      </c>
    </row>
    <row r="767" spans="1:4">
      <c r="A767">
        <v>766</v>
      </c>
      <c r="B767" t="s">
        <v>2177</v>
      </c>
      <c r="C767" t="s">
        <v>2187</v>
      </c>
      <c r="D767" t="s">
        <v>2188</v>
      </c>
    </row>
    <row r="768" spans="1:4">
      <c r="A768">
        <v>767</v>
      </c>
      <c r="B768" t="s">
        <v>2177</v>
      </c>
      <c r="C768" t="s">
        <v>2189</v>
      </c>
      <c r="D768" t="s">
        <v>2190</v>
      </c>
    </row>
    <row r="769" spans="1:4">
      <c r="A769">
        <v>768</v>
      </c>
      <c r="B769" t="s">
        <v>2177</v>
      </c>
      <c r="C769" t="s">
        <v>2191</v>
      </c>
      <c r="D769" t="s">
        <v>2192</v>
      </c>
    </row>
    <row r="770" spans="1:4">
      <c r="A770">
        <v>769</v>
      </c>
      <c r="B770" t="s">
        <v>2177</v>
      </c>
      <c r="C770" t="s">
        <v>2090</v>
      </c>
      <c r="D770" t="s">
        <v>2193</v>
      </c>
    </row>
    <row r="771" spans="1:4">
      <c r="A771">
        <v>770</v>
      </c>
      <c r="B771" t="s">
        <v>2177</v>
      </c>
      <c r="C771" t="s">
        <v>2194</v>
      </c>
      <c r="D771" t="s">
        <v>2195</v>
      </c>
    </row>
    <row r="772" spans="1:4">
      <c r="A772">
        <v>771</v>
      </c>
      <c r="B772" t="s">
        <v>2177</v>
      </c>
      <c r="C772" t="s">
        <v>847</v>
      </c>
      <c r="D772" t="s">
        <v>2196</v>
      </c>
    </row>
    <row r="773" spans="1:4">
      <c r="A773">
        <v>772</v>
      </c>
      <c r="B773" t="s">
        <v>2177</v>
      </c>
      <c r="C773" t="s">
        <v>1075</v>
      </c>
      <c r="D773" t="s">
        <v>2197</v>
      </c>
    </row>
    <row r="774" spans="1:4">
      <c r="A774">
        <v>773</v>
      </c>
      <c r="B774" t="s">
        <v>2177</v>
      </c>
      <c r="C774" t="s">
        <v>2198</v>
      </c>
      <c r="D774" t="s">
        <v>2199</v>
      </c>
    </row>
    <row r="775" spans="1:4">
      <c r="A775">
        <v>774</v>
      </c>
      <c r="B775" t="s">
        <v>2177</v>
      </c>
      <c r="C775" t="s">
        <v>2200</v>
      </c>
      <c r="D775" t="s">
        <v>2201</v>
      </c>
    </row>
    <row r="776" spans="1:4">
      <c r="A776">
        <v>775</v>
      </c>
      <c r="B776" t="s">
        <v>2177</v>
      </c>
      <c r="C776" t="s">
        <v>2202</v>
      </c>
      <c r="D776" t="s">
        <v>2203</v>
      </c>
    </row>
    <row r="777" spans="1:4">
      <c r="A777">
        <v>776</v>
      </c>
      <c r="B777" t="s">
        <v>2177</v>
      </c>
      <c r="C777" t="s">
        <v>2177</v>
      </c>
      <c r="D777" t="s">
        <v>2178</v>
      </c>
    </row>
    <row r="778" spans="1:4">
      <c r="A778">
        <v>777</v>
      </c>
      <c r="B778" t="s">
        <v>2177</v>
      </c>
      <c r="C778" t="s">
        <v>2204</v>
      </c>
      <c r="D778" t="s">
        <v>2205</v>
      </c>
    </row>
    <row r="779" spans="1:4">
      <c r="A779">
        <v>778</v>
      </c>
      <c r="B779" t="s">
        <v>2177</v>
      </c>
      <c r="C779" t="s">
        <v>2206</v>
      </c>
      <c r="D779" t="s">
        <v>2207</v>
      </c>
    </row>
    <row r="780" spans="1:4">
      <c r="A780">
        <v>779</v>
      </c>
      <c r="B780" t="s">
        <v>2177</v>
      </c>
      <c r="C780" t="s">
        <v>2208</v>
      </c>
      <c r="D780" t="s">
        <v>2209</v>
      </c>
    </row>
    <row r="781" spans="1:4">
      <c r="A781">
        <v>780</v>
      </c>
      <c r="B781" t="s">
        <v>2177</v>
      </c>
      <c r="C781" t="s">
        <v>2210</v>
      </c>
      <c r="D781" t="s">
        <v>2211</v>
      </c>
    </row>
    <row r="782" spans="1:4">
      <c r="A782">
        <v>781</v>
      </c>
      <c r="B782" t="s">
        <v>2212</v>
      </c>
      <c r="C782" t="s">
        <v>702</v>
      </c>
      <c r="D782" t="s">
        <v>2214</v>
      </c>
    </row>
    <row r="783" spans="1:4">
      <c r="A783">
        <v>782</v>
      </c>
      <c r="B783" t="s">
        <v>2212</v>
      </c>
      <c r="C783" t="s">
        <v>2215</v>
      </c>
      <c r="D783" t="s">
        <v>2216</v>
      </c>
    </row>
    <row r="784" spans="1:4">
      <c r="A784">
        <v>783</v>
      </c>
      <c r="B784" t="s">
        <v>2212</v>
      </c>
      <c r="C784" t="s">
        <v>2217</v>
      </c>
      <c r="D784" t="s">
        <v>2218</v>
      </c>
    </row>
    <row r="785" spans="1:4">
      <c r="A785">
        <v>784</v>
      </c>
      <c r="B785" t="s">
        <v>2212</v>
      </c>
      <c r="C785" t="s">
        <v>2219</v>
      </c>
      <c r="D785" t="s">
        <v>2220</v>
      </c>
    </row>
    <row r="786" spans="1:4">
      <c r="A786">
        <v>785</v>
      </c>
      <c r="B786" t="s">
        <v>2212</v>
      </c>
      <c r="C786" t="s">
        <v>1965</v>
      </c>
      <c r="D786" t="s">
        <v>2221</v>
      </c>
    </row>
    <row r="787" spans="1:4">
      <c r="A787">
        <v>786</v>
      </c>
      <c r="B787" t="s">
        <v>2212</v>
      </c>
      <c r="C787" t="s">
        <v>2222</v>
      </c>
      <c r="D787" t="s">
        <v>2223</v>
      </c>
    </row>
    <row r="788" spans="1:4">
      <c r="A788">
        <v>787</v>
      </c>
      <c r="B788" t="s">
        <v>2212</v>
      </c>
      <c r="C788" t="s">
        <v>2224</v>
      </c>
      <c r="D788" t="s">
        <v>2225</v>
      </c>
    </row>
    <row r="789" spans="1:4">
      <c r="A789">
        <v>788</v>
      </c>
      <c r="B789" t="s">
        <v>2212</v>
      </c>
      <c r="C789" t="s">
        <v>2226</v>
      </c>
      <c r="D789" t="s">
        <v>2227</v>
      </c>
    </row>
    <row r="790" spans="1:4">
      <c r="A790">
        <v>789</v>
      </c>
      <c r="B790" t="s">
        <v>2212</v>
      </c>
      <c r="C790" t="s">
        <v>2228</v>
      </c>
      <c r="D790" t="s">
        <v>2229</v>
      </c>
    </row>
    <row r="791" spans="1:4">
      <c r="A791">
        <v>790</v>
      </c>
      <c r="B791" t="s">
        <v>2212</v>
      </c>
      <c r="C791" t="s">
        <v>2230</v>
      </c>
      <c r="D791" t="s">
        <v>2231</v>
      </c>
    </row>
    <row r="792" spans="1:4">
      <c r="A792">
        <v>791</v>
      </c>
      <c r="B792" t="s">
        <v>2212</v>
      </c>
      <c r="C792" t="s">
        <v>2232</v>
      </c>
      <c r="D792" t="s">
        <v>2233</v>
      </c>
    </row>
    <row r="793" spans="1:4">
      <c r="A793">
        <v>792</v>
      </c>
      <c r="B793" t="s">
        <v>2212</v>
      </c>
      <c r="C793" t="s">
        <v>2234</v>
      </c>
      <c r="D793" t="s">
        <v>2235</v>
      </c>
    </row>
    <row r="794" spans="1:4">
      <c r="A794">
        <v>793</v>
      </c>
      <c r="B794" t="s">
        <v>2212</v>
      </c>
      <c r="C794" t="s">
        <v>2236</v>
      </c>
      <c r="D794" t="s">
        <v>2237</v>
      </c>
    </row>
    <row r="795" spans="1:4">
      <c r="A795">
        <v>794</v>
      </c>
      <c r="B795" t="s">
        <v>2212</v>
      </c>
      <c r="C795" t="s">
        <v>1364</v>
      </c>
      <c r="D795" t="s">
        <v>2238</v>
      </c>
    </row>
    <row r="796" spans="1:4">
      <c r="A796">
        <v>795</v>
      </c>
      <c r="B796" t="s">
        <v>2212</v>
      </c>
      <c r="C796" t="s">
        <v>2239</v>
      </c>
      <c r="D796" t="s">
        <v>2240</v>
      </c>
    </row>
    <row r="797" spans="1:4">
      <c r="A797">
        <v>796</v>
      </c>
      <c r="B797" t="s">
        <v>2212</v>
      </c>
      <c r="C797" t="s">
        <v>2241</v>
      </c>
      <c r="D797" t="s">
        <v>2242</v>
      </c>
    </row>
    <row r="798" spans="1:4">
      <c r="A798">
        <v>797</v>
      </c>
      <c r="B798" t="s">
        <v>2212</v>
      </c>
      <c r="C798" t="s">
        <v>2243</v>
      </c>
      <c r="D798" t="s">
        <v>2244</v>
      </c>
    </row>
    <row r="799" spans="1:4">
      <c r="A799">
        <v>798</v>
      </c>
      <c r="B799" t="s">
        <v>2212</v>
      </c>
      <c r="C799" t="s">
        <v>1803</v>
      </c>
      <c r="D799" t="s">
        <v>2245</v>
      </c>
    </row>
    <row r="800" spans="1:4">
      <c r="A800">
        <v>799</v>
      </c>
      <c r="B800" t="s">
        <v>2212</v>
      </c>
      <c r="C800" t="s">
        <v>2212</v>
      </c>
      <c r="D800" t="s">
        <v>2213</v>
      </c>
    </row>
    <row r="801" spans="1:4">
      <c r="A801">
        <v>800</v>
      </c>
      <c r="B801" t="s">
        <v>2212</v>
      </c>
      <c r="C801" t="s">
        <v>2246</v>
      </c>
      <c r="D801" t="s">
        <v>2247</v>
      </c>
    </row>
    <row r="802" spans="1:4">
      <c r="A802">
        <v>801</v>
      </c>
      <c r="B802" t="s">
        <v>2248</v>
      </c>
      <c r="C802" t="s">
        <v>2250</v>
      </c>
      <c r="D802" t="s">
        <v>2251</v>
      </c>
    </row>
    <row r="803" spans="1:4">
      <c r="A803">
        <v>802</v>
      </c>
      <c r="B803" t="s">
        <v>2248</v>
      </c>
      <c r="C803" t="s">
        <v>2252</v>
      </c>
      <c r="D803" t="s">
        <v>2253</v>
      </c>
    </row>
    <row r="804" spans="1:4">
      <c r="A804">
        <v>803</v>
      </c>
      <c r="B804" t="s">
        <v>2248</v>
      </c>
      <c r="C804" t="s">
        <v>2254</v>
      </c>
      <c r="D804" t="s">
        <v>2255</v>
      </c>
    </row>
    <row r="805" spans="1:4">
      <c r="A805">
        <v>804</v>
      </c>
      <c r="B805" t="s">
        <v>2248</v>
      </c>
      <c r="C805" t="s">
        <v>2256</v>
      </c>
      <c r="D805" t="s">
        <v>2257</v>
      </c>
    </row>
    <row r="806" spans="1:4">
      <c r="A806">
        <v>805</v>
      </c>
      <c r="B806" t="s">
        <v>2248</v>
      </c>
      <c r="C806" t="s">
        <v>2258</v>
      </c>
      <c r="D806" t="s">
        <v>2259</v>
      </c>
    </row>
    <row r="807" spans="1:4">
      <c r="A807">
        <v>806</v>
      </c>
      <c r="B807" t="s">
        <v>2248</v>
      </c>
      <c r="C807" t="s">
        <v>2260</v>
      </c>
      <c r="D807" t="s">
        <v>2261</v>
      </c>
    </row>
    <row r="808" spans="1:4">
      <c r="A808">
        <v>807</v>
      </c>
      <c r="B808" t="s">
        <v>2248</v>
      </c>
      <c r="C808" t="s">
        <v>2262</v>
      </c>
      <c r="D808" t="s">
        <v>2263</v>
      </c>
    </row>
    <row r="809" spans="1:4">
      <c r="A809">
        <v>808</v>
      </c>
      <c r="B809" t="s">
        <v>2248</v>
      </c>
      <c r="C809" t="s">
        <v>2264</v>
      </c>
      <c r="D809" t="s">
        <v>2265</v>
      </c>
    </row>
    <row r="810" spans="1:4">
      <c r="A810">
        <v>809</v>
      </c>
      <c r="B810" t="s">
        <v>2248</v>
      </c>
      <c r="C810" t="s">
        <v>847</v>
      </c>
      <c r="D810" t="s">
        <v>2266</v>
      </c>
    </row>
    <row r="811" spans="1:4">
      <c r="A811">
        <v>810</v>
      </c>
      <c r="B811" t="s">
        <v>2248</v>
      </c>
      <c r="C811" t="s">
        <v>1204</v>
      </c>
      <c r="D811" t="s">
        <v>2267</v>
      </c>
    </row>
    <row r="812" spans="1:4">
      <c r="A812">
        <v>811</v>
      </c>
      <c r="B812" t="s">
        <v>2248</v>
      </c>
      <c r="C812" t="s">
        <v>2268</v>
      </c>
      <c r="D812" t="s">
        <v>2269</v>
      </c>
    </row>
    <row r="813" spans="1:4">
      <c r="A813">
        <v>812</v>
      </c>
      <c r="B813" t="s">
        <v>2248</v>
      </c>
      <c r="C813" t="s">
        <v>2270</v>
      </c>
      <c r="D813" t="s">
        <v>2271</v>
      </c>
    </row>
    <row r="814" spans="1:4">
      <c r="A814">
        <v>813</v>
      </c>
      <c r="B814" t="s">
        <v>2248</v>
      </c>
      <c r="C814" t="s">
        <v>2272</v>
      </c>
      <c r="D814" t="s">
        <v>2273</v>
      </c>
    </row>
    <row r="815" spans="1:4">
      <c r="A815">
        <v>814</v>
      </c>
      <c r="B815" t="s">
        <v>2248</v>
      </c>
      <c r="C815" t="s">
        <v>2248</v>
      </c>
      <c r="D815" t="s">
        <v>2249</v>
      </c>
    </row>
    <row r="816" spans="1:4">
      <c r="A816">
        <v>815</v>
      </c>
      <c r="B816" t="s">
        <v>2248</v>
      </c>
      <c r="C816" t="s">
        <v>2274</v>
      </c>
      <c r="D816" t="s">
        <v>2275</v>
      </c>
    </row>
    <row r="817" spans="1:4">
      <c r="A817">
        <v>816</v>
      </c>
      <c r="B817" t="s">
        <v>2276</v>
      </c>
      <c r="C817" t="s">
        <v>2278</v>
      </c>
      <c r="D817" t="s">
        <v>2279</v>
      </c>
    </row>
    <row r="818" spans="1:4">
      <c r="A818">
        <v>817</v>
      </c>
      <c r="B818" t="s">
        <v>2276</v>
      </c>
      <c r="C818" t="s">
        <v>2280</v>
      </c>
      <c r="D818" t="s">
        <v>2281</v>
      </c>
    </row>
    <row r="819" spans="1:4">
      <c r="A819">
        <v>818</v>
      </c>
      <c r="B819" t="s">
        <v>2276</v>
      </c>
      <c r="C819" t="s">
        <v>2282</v>
      </c>
      <c r="D819" t="s">
        <v>2283</v>
      </c>
    </row>
    <row r="820" spans="1:4">
      <c r="A820">
        <v>819</v>
      </c>
      <c r="B820" t="s">
        <v>2276</v>
      </c>
      <c r="C820" t="s">
        <v>2284</v>
      </c>
      <c r="D820" t="s">
        <v>2285</v>
      </c>
    </row>
    <row r="821" spans="1:4">
      <c r="A821">
        <v>820</v>
      </c>
      <c r="B821" t="s">
        <v>2276</v>
      </c>
      <c r="C821" t="s">
        <v>2286</v>
      </c>
      <c r="D821" t="s">
        <v>2287</v>
      </c>
    </row>
    <row r="822" spans="1:4">
      <c r="A822">
        <v>821</v>
      </c>
      <c r="B822" t="s">
        <v>2276</v>
      </c>
      <c r="C822" t="s">
        <v>1350</v>
      </c>
      <c r="D822" t="s">
        <v>2288</v>
      </c>
    </row>
    <row r="823" spans="1:4">
      <c r="A823">
        <v>822</v>
      </c>
      <c r="B823" t="s">
        <v>2276</v>
      </c>
      <c r="C823" t="s">
        <v>2289</v>
      </c>
      <c r="D823" t="s">
        <v>2290</v>
      </c>
    </row>
    <row r="824" spans="1:4">
      <c r="A824">
        <v>823</v>
      </c>
      <c r="B824" t="s">
        <v>2276</v>
      </c>
      <c r="C824" t="s">
        <v>2291</v>
      </c>
      <c r="D824" t="s">
        <v>2292</v>
      </c>
    </row>
    <row r="825" spans="1:4">
      <c r="A825">
        <v>824</v>
      </c>
      <c r="B825" t="s">
        <v>2276</v>
      </c>
      <c r="C825" t="s">
        <v>2293</v>
      </c>
      <c r="D825" t="s">
        <v>2294</v>
      </c>
    </row>
    <row r="826" spans="1:4">
      <c r="A826">
        <v>825</v>
      </c>
      <c r="B826" t="s">
        <v>2276</v>
      </c>
      <c r="C826" t="s">
        <v>2295</v>
      </c>
      <c r="D826" t="s">
        <v>2296</v>
      </c>
    </row>
    <row r="827" spans="1:4">
      <c r="A827">
        <v>826</v>
      </c>
      <c r="B827" t="s">
        <v>2276</v>
      </c>
      <c r="C827" t="s">
        <v>2297</v>
      </c>
      <c r="D827" t="s">
        <v>2298</v>
      </c>
    </row>
    <row r="828" spans="1:4">
      <c r="A828">
        <v>827</v>
      </c>
      <c r="B828" t="s">
        <v>2276</v>
      </c>
      <c r="C828" t="s">
        <v>2299</v>
      </c>
      <c r="D828" t="s">
        <v>2300</v>
      </c>
    </row>
    <row r="829" spans="1:4">
      <c r="A829">
        <v>828</v>
      </c>
      <c r="B829" t="s">
        <v>2276</v>
      </c>
      <c r="C829" t="s">
        <v>2274</v>
      </c>
      <c r="D829" t="s">
        <v>2301</v>
      </c>
    </row>
    <row r="830" spans="1:4">
      <c r="A830">
        <v>829</v>
      </c>
      <c r="B830" t="s">
        <v>2276</v>
      </c>
      <c r="C830" t="s">
        <v>2276</v>
      </c>
      <c r="D830" t="s">
        <v>2277</v>
      </c>
    </row>
    <row r="831" spans="1:4">
      <c r="A831">
        <v>830</v>
      </c>
      <c r="B831" t="s">
        <v>2276</v>
      </c>
      <c r="C831" t="s">
        <v>2302</v>
      </c>
      <c r="D831" t="s">
        <v>2303</v>
      </c>
    </row>
    <row r="832" spans="1:4">
      <c r="A832">
        <v>831</v>
      </c>
      <c r="B832" t="s">
        <v>2304</v>
      </c>
      <c r="C832" t="s">
        <v>2306</v>
      </c>
      <c r="D832" t="s">
        <v>2307</v>
      </c>
    </row>
    <row r="833" spans="1:4">
      <c r="A833">
        <v>832</v>
      </c>
      <c r="B833" t="s">
        <v>2304</v>
      </c>
      <c r="C833" t="s">
        <v>2308</v>
      </c>
      <c r="D833" t="s">
        <v>2309</v>
      </c>
    </row>
    <row r="834" spans="1:4">
      <c r="A834">
        <v>833</v>
      </c>
      <c r="B834" t="s">
        <v>2304</v>
      </c>
      <c r="C834" t="s">
        <v>2310</v>
      </c>
      <c r="D834" t="s">
        <v>2311</v>
      </c>
    </row>
    <row r="835" spans="1:4">
      <c r="A835">
        <v>834</v>
      </c>
      <c r="B835" t="s">
        <v>2304</v>
      </c>
      <c r="C835" t="s">
        <v>2312</v>
      </c>
      <c r="D835" t="s">
        <v>2313</v>
      </c>
    </row>
    <row r="836" spans="1:4">
      <c r="A836">
        <v>835</v>
      </c>
      <c r="B836" t="s">
        <v>2304</v>
      </c>
      <c r="C836" t="s">
        <v>2314</v>
      </c>
      <c r="D836" t="s">
        <v>2315</v>
      </c>
    </row>
    <row r="837" spans="1:4">
      <c r="A837">
        <v>836</v>
      </c>
      <c r="B837" t="s">
        <v>2304</v>
      </c>
      <c r="C837" t="s">
        <v>2316</v>
      </c>
      <c r="D837" t="s">
        <v>2317</v>
      </c>
    </row>
    <row r="838" spans="1:4">
      <c r="A838">
        <v>837</v>
      </c>
      <c r="B838" t="s">
        <v>2304</v>
      </c>
      <c r="C838" t="s">
        <v>2318</v>
      </c>
      <c r="D838" t="s">
        <v>2319</v>
      </c>
    </row>
    <row r="839" spans="1:4">
      <c r="A839">
        <v>838</v>
      </c>
      <c r="B839" t="s">
        <v>2304</v>
      </c>
      <c r="C839" t="s">
        <v>2320</v>
      </c>
      <c r="D839" t="s">
        <v>2321</v>
      </c>
    </row>
    <row r="840" spans="1:4">
      <c r="A840">
        <v>839</v>
      </c>
      <c r="B840" t="s">
        <v>2304</v>
      </c>
      <c r="C840" t="s">
        <v>2322</v>
      </c>
      <c r="D840" t="s">
        <v>2323</v>
      </c>
    </row>
    <row r="841" spans="1:4">
      <c r="A841">
        <v>840</v>
      </c>
      <c r="B841" t="s">
        <v>2304</v>
      </c>
      <c r="C841" t="s">
        <v>1017</v>
      </c>
      <c r="D841" t="s">
        <v>2324</v>
      </c>
    </row>
    <row r="842" spans="1:4">
      <c r="A842">
        <v>841</v>
      </c>
      <c r="B842" t="s">
        <v>2304</v>
      </c>
      <c r="C842" t="s">
        <v>2325</v>
      </c>
      <c r="D842" t="s">
        <v>2326</v>
      </c>
    </row>
    <row r="843" spans="1:4">
      <c r="A843">
        <v>842</v>
      </c>
      <c r="B843" t="s">
        <v>2304</v>
      </c>
      <c r="C843" t="s">
        <v>2304</v>
      </c>
      <c r="D843" t="s">
        <v>2305</v>
      </c>
    </row>
    <row r="844" spans="1:4">
      <c r="A844">
        <v>843</v>
      </c>
      <c r="B844" t="s">
        <v>2304</v>
      </c>
      <c r="C844" t="s">
        <v>2327</v>
      </c>
      <c r="D844" t="s">
        <v>2328</v>
      </c>
    </row>
    <row r="845" spans="1:4">
      <c r="A845">
        <v>844</v>
      </c>
      <c r="B845" t="s">
        <v>2304</v>
      </c>
      <c r="C845" t="s">
        <v>917</v>
      </c>
      <c r="D845" t="s">
        <v>2329</v>
      </c>
    </row>
    <row r="846" spans="1:4">
      <c r="A846">
        <v>845</v>
      </c>
      <c r="B846" t="s">
        <v>2330</v>
      </c>
      <c r="C846" t="s">
        <v>2332</v>
      </c>
      <c r="D846" t="s">
        <v>2333</v>
      </c>
    </row>
    <row r="847" spans="1:4">
      <c r="A847">
        <v>846</v>
      </c>
      <c r="B847" t="s">
        <v>2330</v>
      </c>
      <c r="C847" t="s">
        <v>2334</v>
      </c>
      <c r="D847" t="s">
        <v>2335</v>
      </c>
    </row>
    <row r="848" spans="1:4">
      <c r="A848">
        <v>847</v>
      </c>
      <c r="B848" t="s">
        <v>2330</v>
      </c>
      <c r="C848" t="s">
        <v>1216</v>
      </c>
      <c r="D848" t="s">
        <v>2336</v>
      </c>
    </row>
    <row r="849" spans="1:4">
      <c r="A849">
        <v>848</v>
      </c>
      <c r="B849" t="s">
        <v>2330</v>
      </c>
      <c r="C849" t="s">
        <v>1158</v>
      </c>
      <c r="D849" t="s">
        <v>2337</v>
      </c>
    </row>
    <row r="850" spans="1:4">
      <c r="A850">
        <v>849</v>
      </c>
      <c r="B850" t="s">
        <v>2330</v>
      </c>
      <c r="C850" t="s">
        <v>2338</v>
      </c>
      <c r="D850" t="s">
        <v>2339</v>
      </c>
    </row>
    <row r="851" spans="1:4">
      <c r="A851">
        <v>850</v>
      </c>
      <c r="B851" t="s">
        <v>2330</v>
      </c>
      <c r="C851" t="s">
        <v>2340</v>
      </c>
      <c r="D851" t="s">
        <v>2341</v>
      </c>
    </row>
    <row r="852" spans="1:4">
      <c r="A852">
        <v>851</v>
      </c>
      <c r="B852" t="s">
        <v>2330</v>
      </c>
      <c r="C852" t="s">
        <v>2342</v>
      </c>
      <c r="D852" t="s">
        <v>2343</v>
      </c>
    </row>
    <row r="853" spans="1:4">
      <c r="A853">
        <v>852</v>
      </c>
      <c r="B853" t="s">
        <v>2330</v>
      </c>
      <c r="C853" t="s">
        <v>2344</v>
      </c>
      <c r="D853" t="s">
        <v>2345</v>
      </c>
    </row>
    <row r="854" spans="1:4">
      <c r="A854">
        <v>853</v>
      </c>
      <c r="B854" t="s">
        <v>2330</v>
      </c>
      <c r="C854" t="s">
        <v>2346</v>
      </c>
      <c r="D854" t="s">
        <v>2347</v>
      </c>
    </row>
    <row r="855" spans="1:4">
      <c r="A855">
        <v>854</v>
      </c>
      <c r="B855" t="s">
        <v>2330</v>
      </c>
      <c r="C855" t="s">
        <v>2348</v>
      </c>
      <c r="D855" t="s">
        <v>2349</v>
      </c>
    </row>
    <row r="856" spans="1:4">
      <c r="A856">
        <v>855</v>
      </c>
      <c r="B856" t="s">
        <v>2330</v>
      </c>
      <c r="C856" t="s">
        <v>1945</v>
      </c>
      <c r="D856" t="s">
        <v>2350</v>
      </c>
    </row>
    <row r="857" spans="1:4">
      <c r="A857">
        <v>856</v>
      </c>
      <c r="B857" t="s">
        <v>2330</v>
      </c>
      <c r="C857" t="s">
        <v>2239</v>
      </c>
      <c r="D857" t="s">
        <v>2351</v>
      </c>
    </row>
    <row r="858" spans="1:4">
      <c r="A858">
        <v>857</v>
      </c>
      <c r="B858" t="s">
        <v>2330</v>
      </c>
      <c r="C858" t="s">
        <v>2330</v>
      </c>
      <c r="D858" t="s">
        <v>2331</v>
      </c>
    </row>
    <row r="859" spans="1:4">
      <c r="A859">
        <v>858</v>
      </c>
      <c r="B859" t="s">
        <v>2330</v>
      </c>
      <c r="C859" t="s">
        <v>2352</v>
      </c>
      <c r="D859" t="s">
        <v>2353</v>
      </c>
    </row>
    <row r="860" spans="1:4">
      <c r="A860">
        <v>859</v>
      </c>
      <c r="B860" t="s">
        <v>2330</v>
      </c>
      <c r="C860" t="s">
        <v>1148</v>
      </c>
      <c r="D860" t="s">
        <v>2354</v>
      </c>
    </row>
    <row r="861" spans="1:4">
      <c r="A861">
        <v>860</v>
      </c>
      <c r="B861" t="s">
        <v>2330</v>
      </c>
      <c r="C861" t="s">
        <v>2355</v>
      </c>
      <c r="D861" t="s">
        <v>2356</v>
      </c>
    </row>
    <row r="862" spans="1:4">
      <c r="A862">
        <v>861</v>
      </c>
      <c r="B862" t="s">
        <v>2330</v>
      </c>
      <c r="C862" t="s">
        <v>2357</v>
      </c>
      <c r="D862" t="s">
        <v>2358</v>
      </c>
    </row>
    <row r="863" spans="1:4">
      <c r="A863">
        <v>862</v>
      </c>
      <c r="B863" t="s">
        <v>2359</v>
      </c>
      <c r="C863" t="s">
        <v>2361</v>
      </c>
      <c r="D863" t="s">
        <v>2362</v>
      </c>
    </row>
    <row r="864" spans="1:4">
      <c r="A864">
        <v>863</v>
      </c>
      <c r="B864" t="s">
        <v>2359</v>
      </c>
      <c r="C864" t="s">
        <v>2363</v>
      </c>
      <c r="D864" t="s">
        <v>2364</v>
      </c>
    </row>
    <row r="865" spans="1:4">
      <c r="A865">
        <v>864</v>
      </c>
      <c r="B865" t="s">
        <v>2359</v>
      </c>
      <c r="C865" t="s">
        <v>2365</v>
      </c>
      <c r="D865" t="s">
        <v>2366</v>
      </c>
    </row>
    <row r="866" spans="1:4">
      <c r="A866">
        <v>865</v>
      </c>
      <c r="B866" t="s">
        <v>2359</v>
      </c>
      <c r="C866" t="s">
        <v>2367</v>
      </c>
      <c r="D866" t="s">
        <v>2368</v>
      </c>
    </row>
    <row r="867" spans="1:4">
      <c r="A867">
        <v>866</v>
      </c>
      <c r="B867" t="s">
        <v>2359</v>
      </c>
      <c r="C867" t="s">
        <v>1105</v>
      </c>
      <c r="D867" t="s">
        <v>2369</v>
      </c>
    </row>
    <row r="868" spans="1:4">
      <c r="A868">
        <v>867</v>
      </c>
      <c r="B868" t="s">
        <v>2359</v>
      </c>
      <c r="C868" t="s">
        <v>2370</v>
      </c>
      <c r="D868" t="s">
        <v>2371</v>
      </c>
    </row>
    <row r="869" spans="1:4">
      <c r="A869">
        <v>868</v>
      </c>
      <c r="B869" t="s">
        <v>2359</v>
      </c>
      <c r="C869" t="s">
        <v>2372</v>
      </c>
      <c r="D869" t="s">
        <v>2373</v>
      </c>
    </row>
    <row r="870" spans="1:4">
      <c r="A870">
        <v>869</v>
      </c>
      <c r="B870" t="s">
        <v>2359</v>
      </c>
      <c r="C870" t="s">
        <v>2374</v>
      </c>
      <c r="D870" t="s">
        <v>2375</v>
      </c>
    </row>
    <row r="871" spans="1:4">
      <c r="A871">
        <v>870</v>
      </c>
      <c r="B871" t="s">
        <v>2359</v>
      </c>
      <c r="C871" t="s">
        <v>2376</v>
      </c>
      <c r="D871" t="s">
        <v>2377</v>
      </c>
    </row>
    <row r="872" spans="1:4">
      <c r="A872">
        <v>871</v>
      </c>
      <c r="B872" t="s">
        <v>2359</v>
      </c>
      <c r="C872" t="s">
        <v>2378</v>
      </c>
      <c r="D872" t="s">
        <v>2379</v>
      </c>
    </row>
    <row r="873" spans="1:4">
      <c r="A873">
        <v>872</v>
      </c>
      <c r="B873" t="s">
        <v>2359</v>
      </c>
      <c r="C873" t="s">
        <v>2380</v>
      </c>
      <c r="D873" t="s">
        <v>2381</v>
      </c>
    </row>
    <row r="874" spans="1:4">
      <c r="A874">
        <v>873</v>
      </c>
      <c r="B874" t="s">
        <v>2359</v>
      </c>
      <c r="C874" t="s">
        <v>2382</v>
      </c>
      <c r="D874" t="s">
        <v>2383</v>
      </c>
    </row>
    <row r="875" spans="1:4">
      <c r="A875">
        <v>874</v>
      </c>
      <c r="B875" t="s">
        <v>2359</v>
      </c>
      <c r="C875" t="s">
        <v>2359</v>
      </c>
      <c r="D875" t="s">
        <v>2360</v>
      </c>
    </row>
    <row r="876" spans="1:4">
      <c r="A876">
        <v>875</v>
      </c>
      <c r="B876" t="s">
        <v>2359</v>
      </c>
      <c r="C876" t="s">
        <v>2384</v>
      </c>
      <c r="D876" t="s">
        <v>2385</v>
      </c>
    </row>
    <row r="877" spans="1:4">
      <c r="A877">
        <v>876</v>
      </c>
      <c r="B877" t="s">
        <v>2386</v>
      </c>
      <c r="C877" t="s">
        <v>2388</v>
      </c>
      <c r="D877" t="s">
        <v>2389</v>
      </c>
    </row>
    <row r="878" spans="1:4">
      <c r="A878">
        <v>877</v>
      </c>
      <c r="B878" t="s">
        <v>2386</v>
      </c>
      <c r="C878" t="s">
        <v>1608</v>
      </c>
      <c r="D878" t="s">
        <v>2390</v>
      </c>
    </row>
    <row r="879" spans="1:4">
      <c r="A879">
        <v>878</v>
      </c>
      <c r="B879" t="s">
        <v>2386</v>
      </c>
      <c r="C879" t="s">
        <v>2391</v>
      </c>
      <c r="D879" t="s">
        <v>2392</v>
      </c>
    </row>
    <row r="880" spans="1:4">
      <c r="A880">
        <v>879</v>
      </c>
      <c r="B880" t="s">
        <v>2386</v>
      </c>
      <c r="C880" t="s">
        <v>2393</v>
      </c>
      <c r="D880" t="s">
        <v>2394</v>
      </c>
    </row>
    <row r="881" spans="1:4">
      <c r="A881">
        <v>880</v>
      </c>
      <c r="B881" t="s">
        <v>2386</v>
      </c>
      <c r="C881" t="s">
        <v>2395</v>
      </c>
      <c r="D881" t="s">
        <v>2396</v>
      </c>
    </row>
    <row r="882" spans="1:4">
      <c r="A882">
        <v>881</v>
      </c>
      <c r="B882" t="s">
        <v>2386</v>
      </c>
      <c r="C882" t="s">
        <v>2397</v>
      </c>
      <c r="D882" t="s">
        <v>2398</v>
      </c>
    </row>
    <row r="883" spans="1:4">
      <c r="A883">
        <v>882</v>
      </c>
      <c r="B883" t="s">
        <v>2386</v>
      </c>
      <c r="C883" t="s">
        <v>2399</v>
      </c>
      <c r="D883" t="s">
        <v>2400</v>
      </c>
    </row>
    <row r="884" spans="1:4">
      <c r="A884">
        <v>883</v>
      </c>
      <c r="B884" t="s">
        <v>2386</v>
      </c>
      <c r="C884" t="s">
        <v>2401</v>
      </c>
      <c r="D884" t="s">
        <v>2402</v>
      </c>
    </row>
    <row r="885" spans="1:4">
      <c r="A885">
        <v>884</v>
      </c>
      <c r="B885" t="s">
        <v>2386</v>
      </c>
      <c r="C885" t="s">
        <v>2403</v>
      </c>
      <c r="D885" t="s">
        <v>2404</v>
      </c>
    </row>
    <row r="886" spans="1:4">
      <c r="A886">
        <v>885</v>
      </c>
      <c r="B886" t="s">
        <v>2386</v>
      </c>
      <c r="C886" t="s">
        <v>2094</v>
      </c>
      <c r="D886" t="s">
        <v>2405</v>
      </c>
    </row>
    <row r="887" spans="1:4">
      <c r="A887">
        <v>886</v>
      </c>
      <c r="B887" t="s">
        <v>2386</v>
      </c>
      <c r="C887" t="s">
        <v>1388</v>
      </c>
      <c r="D887" t="s">
        <v>2406</v>
      </c>
    </row>
    <row r="888" spans="1:4">
      <c r="A888">
        <v>887</v>
      </c>
      <c r="B888" t="s">
        <v>2386</v>
      </c>
      <c r="C888" t="s">
        <v>2407</v>
      </c>
      <c r="D888" t="s">
        <v>2408</v>
      </c>
    </row>
    <row r="889" spans="1:4">
      <c r="A889">
        <v>888</v>
      </c>
      <c r="B889" t="s">
        <v>2386</v>
      </c>
      <c r="C889" t="s">
        <v>792</v>
      </c>
      <c r="D889" t="s">
        <v>2409</v>
      </c>
    </row>
    <row r="890" spans="1:4">
      <c r="A890">
        <v>889</v>
      </c>
      <c r="B890" t="s">
        <v>2386</v>
      </c>
      <c r="C890" t="s">
        <v>1168</v>
      </c>
      <c r="D890" t="s">
        <v>2410</v>
      </c>
    </row>
    <row r="891" spans="1:4">
      <c r="A891">
        <v>890</v>
      </c>
      <c r="B891" t="s">
        <v>2386</v>
      </c>
      <c r="C891" t="s">
        <v>2411</v>
      </c>
      <c r="D891" t="s">
        <v>2412</v>
      </c>
    </row>
    <row r="892" spans="1:4">
      <c r="A892">
        <v>891</v>
      </c>
      <c r="B892" t="s">
        <v>2386</v>
      </c>
      <c r="C892" t="s">
        <v>2413</v>
      </c>
      <c r="D892" t="s">
        <v>2414</v>
      </c>
    </row>
    <row r="893" spans="1:4">
      <c r="A893">
        <v>892</v>
      </c>
      <c r="B893" t="s">
        <v>2386</v>
      </c>
      <c r="C893" t="s">
        <v>2415</v>
      </c>
      <c r="D893" t="s">
        <v>2416</v>
      </c>
    </row>
    <row r="894" spans="1:4">
      <c r="A894">
        <v>893</v>
      </c>
      <c r="B894" t="s">
        <v>2386</v>
      </c>
      <c r="C894" t="s">
        <v>2417</v>
      </c>
      <c r="D894" t="s">
        <v>2418</v>
      </c>
    </row>
    <row r="895" spans="1:4">
      <c r="A895">
        <v>894</v>
      </c>
      <c r="B895" t="s">
        <v>2386</v>
      </c>
      <c r="C895" t="s">
        <v>2419</v>
      </c>
      <c r="D895" t="s">
        <v>2420</v>
      </c>
    </row>
    <row r="896" spans="1:4">
      <c r="A896">
        <v>895</v>
      </c>
      <c r="B896" t="s">
        <v>2386</v>
      </c>
      <c r="C896" t="s">
        <v>2386</v>
      </c>
      <c r="D896" t="s">
        <v>2387</v>
      </c>
    </row>
  </sheetData>
  <phoneticPr fontId="8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ColWidth="9.125" defaultRowHeight="11.4"/>
  <cols>
    <col min="1" max="1" width="32.625" style="6" customWidth="1"/>
    <col min="2" max="2" width="9.125" style="146"/>
    <col min="3" max="3" width="9.125" style="149"/>
    <col min="4" max="4" width="26.625" style="149" customWidth="1"/>
    <col min="5" max="6" width="26.625" style="82" customWidth="1"/>
    <col min="7" max="7" width="31.375" style="82" customWidth="1"/>
    <col min="8" max="8" width="40.875" style="82" customWidth="1"/>
    <col min="9" max="9" width="14.625" style="82" customWidth="1"/>
    <col min="10" max="10" width="26.875" style="82" customWidth="1"/>
    <col min="11" max="11" width="50" style="82" customWidth="1"/>
    <col min="12" max="12" width="39.875" style="82" customWidth="1"/>
    <col min="13" max="13" width="10.75" style="82" customWidth="1"/>
    <col min="14" max="14" width="55.125" style="82" customWidth="1"/>
    <col min="15" max="15" width="31.875" style="82" customWidth="1"/>
    <col min="16" max="16" width="23.875" style="82" customWidth="1"/>
    <col min="17" max="17" width="46.625" style="82" customWidth="1"/>
    <col min="18" max="18" width="24" style="82" bestFit="1" customWidth="1"/>
    <col min="19" max="19" width="20.625" style="82" customWidth="1"/>
    <col min="20" max="20" width="22" style="82" customWidth="1"/>
    <col min="21" max="21" width="26.375" style="82" customWidth="1"/>
    <col min="22" max="22" width="3" style="82" bestFit="1" customWidth="1"/>
    <col min="23" max="23" width="3.25" style="82" customWidth="1"/>
    <col min="24" max="24" width="53" style="82" bestFit="1" customWidth="1"/>
    <col min="25" max="25" width="48.375" style="82" bestFit="1" customWidth="1"/>
    <col min="26" max="26" width="11.125" style="82" customWidth="1"/>
    <col min="27" max="30" width="29" style="82" customWidth="1"/>
    <col min="31" max="31" width="9.125" style="82"/>
    <col min="32" max="32" width="34.75" style="82" customWidth="1"/>
    <col min="33" max="33" width="9.125" style="82"/>
    <col min="34" max="35" width="34.375" style="82" customWidth="1"/>
    <col min="36" max="36" width="9.125" style="82"/>
    <col min="37" max="37" width="24.625" style="82" customWidth="1"/>
    <col min="38" max="38" width="9.125" style="82"/>
    <col min="39" max="39" width="26.125" style="82" customWidth="1"/>
    <col min="40" max="40" width="1.75" style="82" customWidth="1"/>
    <col min="41" max="41" width="9.125" style="82"/>
    <col min="42" max="42" width="27.25" style="82" customWidth="1"/>
    <col min="43" max="43" width="29.75" style="82" customWidth="1"/>
    <col min="44" max="44" width="1.75" style="82" customWidth="1"/>
    <col min="45" max="45" width="21.375" style="82" customWidth="1"/>
    <col min="46" max="46" width="1.75" style="82" customWidth="1"/>
    <col min="47" max="47" width="31.25" style="82" bestFit="1" customWidth="1"/>
    <col min="48" max="48" width="1.75" style="82" customWidth="1"/>
    <col min="49" max="50" width="9.125" style="530"/>
    <col min="51" max="51" width="9.125" style="82"/>
    <col min="52" max="52" width="20" style="82" customWidth="1"/>
    <col min="53" max="53" width="42.875" style="82" bestFit="1" customWidth="1"/>
    <col min="54" max="16384" width="9.125" style="82"/>
  </cols>
  <sheetData>
    <row r="1" spans="1:53" s="145" customFormat="1" ht="43.5" customHeight="1">
      <c r="A1" s="154" t="s">
        <v>70</v>
      </c>
      <c r="B1" s="154" t="s">
        <v>361</v>
      </c>
      <c r="C1" s="154" t="s">
        <v>89</v>
      </c>
      <c r="D1" s="154" t="s">
        <v>86</v>
      </c>
      <c r="E1" s="154" t="s">
        <v>188</v>
      </c>
      <c r="F1" s="154" t="s">
        <v>228</v>
      </c>
      <c r="G1" s="154" t="s">
        <v>205</v>
      </c>
      <c r="H1" s="154" t="s">
        <v>209</v>
      </c>
      <c r="I1" s="154" t="s">
        <v>227</v>
      </c>
      <c r="J1" s="154" t="s">
        <v>244</v>
      </c>
      <c r="K1" s="154" t="s">
        <v>248</v>
      </c>
      <c r="L1" s="154"/>
      <c r="M1" s="154"/>
      <c r="N1" s="99" t="s">
        <v>283</v>
      </c>
      <c r="O1" s="154" t="s">
        <v>275</v>
      </c>
      <c r="P1" s="154" t="s">
        <v>298</v>
      </c>
      <c r="Q1" s="154" t="s">
        <v>337</v>
      </c>
      <c r="R1" s="154" t="s">
        <v>24</v>
      </c>
      <c r="S1" s="154" t="s">
        <v>32</v>
      </c>
      <c r="T1" s="192" t="s">
        <v>38</v>
      </c>
      <c r="U1" s="192" t="s">
        <v>43</v>
      </c>
      <c r="V1" s="192"/>
      <c r="W1" s="242" t="s">
        <v>327</v>
      </c>
      <c r="X1" s="154" t="s">
        <v>296</v>
      </c>
      <c r="Y1" s="154" t="s">
        <v>310</v>
      </c>
      <c r="Z1" s="154"/>
      <c r="AA1" s="305" t="s">
        <v>362</v>
      </c>
      <c r="AB1" s="305"/>
      <c r="AC1" s="305" t="s">
        <v>363</v>
      </c>
      <c r="AD1" s="305"/>
      <c r="AF1" s="192" t="s">
        <v>334</v>
      </c>
      <c r="AH1" s="154" t="s">
        <v>335</v>
      </c>
      <c r="AI1" s="154" t="s">
        <v>336</v>
      </c>
      <c r="AK1" s="154" t="s">
        <v>353</v>
      </c>
      <c r="AM1" s="154" t="s">
        <v>354</v>
      </c>
      <c r="AP1" s="154" t="s">
        <v>374</v>
      </c>
      <c r="AQ1" s="154" t="s">
        <v>373</v>
      </c>
      <c r="AS1" s="528" t="s">
        <v>379</v>
      </c>
      <c r="AU1" s="192" t="s">
        <v>399</v>
      </c>
      <c r="AW1" s="531" t="s">
        <v>555</v>
      </c>
      <c r="AX1" s="531" t="s">
        <v>556</v>
      </c>
      <c r="AZ1" s="860" t="s">
        <v>589</v>
      </c>
      <c r="BA1" s="860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7" t="s">
        <v>189</v>
      </c>
      <c r="F2" s="147" t="s">
        <v>229</v>
      </c>
      <c r="G2" s="147" t="s">
        <v>203</v>
      </c>
      <c r="H2" s="147" t="s">
        <v>207</v>
      </c>
      <c r="I2" s="147" t="s">
        <v>96</v>
      </c>
      <c r="J2" s="147" t="s">
        <v>245</v>
      </c>
      <c r="K2" s="233" t="s">
        <v>249</v>
      </c>
      <c r="L2" s="233" t="s">
        <v>249</v>
      </c>
      <c r="M2" s="148">
        <v>1</v>
      </c>
      <c r="N2" s="100" t="s">
        <v>287</v>
      </c>
      <c r="O2" s="148" t="s">
        <v>367</v>
      </c>
      <c r="P2" s="234" t="s">
        <v>45</v>
      </c>
      <c r="Q2" s="236" t="s">
        <v>3</v>
      </c>
      <c r="R2" s="239" t="s">
        <v>27</v>
      </c>
      <c r="S2" s="237" t="s">
        <v>29</v>
      </c>
      <c r="T2" s="238" t="s">
        <v>33</v>
      </c>
      <c r="U2" s="233" t="s">
        <v>39</v>
      </c>
      <c r="V2" s="637">
        <v>1</v>
      </c>
      <c r="W2" s="638"/>
      <c r="X2" s="43" t="s">
        <v>636</v>
      </c>
      <c r="Y2" s="43" t="s">
        <v>385</v>
      </c>
      <c r="Z2" s="188"/>
      <c r="AA2" s="322" t="s">
        <v>383</v>
      </c>
      <c r="AB2" s="307" t="s">
        <v>383</v>
      </c>
      <c r="AC2" s="43" t="s">
        <v>312</v>
      </c>
      <c r="AD2" s="307" t="s">
        <v>312</v>
      </c>
      <c r="AF2" s="44" t="s">
        <v>39</v>
      </c>
      <c r="AH2" s="147" t="s">
        <v>339</v>
      </c>
      <c r="AI2" s="147" t="s">
        <v>339</v>
      </c>
      <c r="AK2" s="147" t="s">
        <v>345</v>
      </c>
      <c r="AM2" s="147" t="s">
        <v>355</v>
      </c>
      <c r="AP2" s="674" t="s">
        <v>638</v>
      </c>
      <c r="AQ2" s="43" t="s">
        <v>638</v>
      </c>
      <c r="AS2" s="43" t="s">
        <v>377</v>
      </c>
      <c r="AU2" s="44" t="s">
        <v>392</v>
      </c>
      <c r="AW2" s="532" t="s">
        <v>557</v>
      </c>
      <c r="AX2" s="533" t="s">
        <v>557</v>
      </c>
      <c r="AZ2" s="588" t="s">
        <v>590</v>
      </c>
      <c r="BA2" s="589" t="s">
        <v>591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7" t="s">
        <v>190</v>
      </c>
      <c r="F3" s="147" t="s">
        <v>230</v>
      </c>
      <c r="G3" s="147" t="s">
        <v>204</v>
      </c>
      <c r="H3" s="147" t="s">
        <v>208</v>
      </c>
      <c r="I3" s="147" t="s">
        <v>52</v>
      </c>
      <c r="J3" s="147" t="s">
        <v>284</v>
      </c>
      <c r="K3" s="148" t="s">
        <v>251</v>
      </c>
      <c r="L3" s="148" t="s">
        <v>251</v>
      </c>
      <c r="M3" s="148">
        <v>2</v>
      </c>
      <c r="N3" s="100" t="s">
        <v>262</v>
      </c>
      <c r="O3" s="233" t="s">
        <v>368</v>
      </c>
      <c r="P3" s="234" t="s">
        <v>46</v>
      </c>
      <c r="Q3" s="236" t="s">
        <v>303</v>
      </c>
      <c r="R3" s="235" t="s">
        <v>305</v>
      </c>
      <c r="S3" s="237" t="s">
        <v>30</v>
      </c>
      <c r="T3" s="238" t="s">
        <v>34</v>
      </c>
      <c r="U3" s="233" t="s">
        <v>40</v>
      </c>
      <c r="V3" s="637">
        <v>2</v>
      </c>
      <c r="W3" s="638"/>
      <c r="X3" s="43" t="s">
        <v>637</v>
      </c>
      <c r="Y3" s="43" t="s">
        <v>380</v>
      </c>
      <c r="Z3" s="188"/>
      <c r="AA3" s="322" t="s">
        <v>382</v>
      </c>
      <c r="AB3" s="307" t="s">
        <v>382</v>
      </c>
      <c r="AC3" s="43" t="s">
        <v>313</v>
      </c>
      <c r="AD3" s="307" t="s">
        <v>313</v>
      </c>
      <c r="AF3" s="44" t="s">
        <v>40</v>
      </c>
      <c r="AH3" s="147" t="s">
        <v>364</v>
      </c>
      <c r="AI3" s="147" t="s">
        <v>343</v>
      </c>
      <c r="AK3" s="147" t="s">
        <v>346</v>
      </c>
      <c r="AM3" s="147" t="s">
        <v>356</v>
      </c>
      <c r="AP3" s="674" t="s">
        <v>640</v>
      </c>
      <c r="AQ3" s="43" t="s">
        <v>640</v>
      </c>
      <c r="AS3" s="43" t="s">
        <v>378</v>
      </c>
      <c r="AU3" s="44" t="s">
        <v>393</v>
      </c>
      <c r="AW3" s="532" t="s">
        <v>558</v>
      </c>
      <c r="AX3" s="533" t="s">
        <v>558</v>
      </c>
      <c r="AZ3" s="150" t="s">
        <v>653</v>
      </c>
      <c r="BA3" s="235" t="s">
        <v>633</v>
      </c>
    </row>
    <row r="4" spans="1:53" ht="66.75" customHeight="1">
      <c r="A4" s="5" t="s">
        <v>106</v>
      </c>
      <c r="B4" s="43">
        <v>2002</v>
      </c>
      <c r="C4" s="43">
        <v>2015</v>
      </c>
      <c r="E4" s="147" t="s">
        <v>191</v>
      </c>
      <c r="F4" s="147" t="s">
        <v>231</v>
      </c>
      <c r="H4" s="147" t="s">
        <v>2</v>
      </c>
      <c r="I4" s="147" t="s">
        <v>53</v>
      </c>
      <c r="J4" s="147" t="s">
        <v>285</v>
      </c>
      <c r="K4" s="148" t="s">
        <v>252</v>
      </c>
      <c r="L4" s="148" t="s">
        <v>252</v>
      </c>
      <c r="M4" s="148">
        <v>3</v>
      </c>
      <c r="N4" s="100" t="s">
        <v>288</v>
      </c>
      <c r="O4" s="233" t="s">
        <v>369</v>
      </c>
      <c r="Q4" s="236" t="s">
        <v>26</v>
      </c>
      <c r="R4" s="235" t="s">
        <v>478</v>
      </c>
      <c r="S4" s="237" t="s">
        <v>31</v>
      </c>
      <c r="T4" s="238" t="s">
        <v>35</v>
      </c>
      <c r="U4" s="233" t="s">
        <v>41</v>
      </c>
      <c r="V4" s="637">
        <v>3</v>
      </c>
      <c r="W4" s="638"/>
      <c r="X4" s="636">
        <v>222</v>
      </c>
      <c r="Y4" s="43"/>
      <c r="Z4" s="306"/>
      <c r="AA4" s="321" t="s">
        <v>381</v>
      </c>
      <c r="AB4" s="82" t="s">
        <v>381</v>
      </c>
      <c r="AC4" s="43" t="s">
        <v>314</v>
      </c>
      <c r="AD4" s="307" t="s">
        <v>314</v>
      </c>
      <c r="AF4" s="44" t="s">
        <v>41</v>
      </c>
      <c r="AH4" s="44" t="s">
        <v>370</v>
      </c>
      <c r="AK4" s="147" t="s">
        <v>347</v>
      </c>
      <c r="AM4" s="147" t="s">
        <v>357</v>
      </c>
      <c r="AP4" s="674" t="s">
        <v>637</v>
      </c>
      <c r="AQ4" s="43" t="s">
        <v>637</v>
      </c>
      <c r="AS4" s="43" t="s">
        <v>344</v>
      </c>
      <c r="AU4" s="44" t="s">
        <v>394</v>
      </c>
      <c r="AW4" s="532" t="s">
        <v>559</v>
      </c>
      <c r="AX4" s="533" t="s">
        <v>559</v>
      </c>
      <c r="AZ4" s="150" t="s">
        <v>655</v>
      </c>
      <c r="BA4" s="235" t="s">
        <v>654</v>
      </c>
    </row>
    <row r="5" spans="1:53" ht="66.75" customHeight="1">
      <c r="A5" s="5" t="s">
        <v>107</v>
      </c>
      <c r="B5" s="43">
        <v>2003</v>
      </c>
      <c r="C5" s="43">
        <v>2016</v>
      </c>
      <c r="E5" s="147" t="s">
        <v>192</v>
      </c>
      <c r="F5" s="147" t="s">
        <v>232</v>
      </c>
      <c r="I5" s="147" t="s">
        <v>54</v>
      </c>
      <c r="K5" s="148" t="s">
        <v>250</v>
      </c>
      <c r="L5" s="148" t="s">
        <v>250</v>
      </c>
      <c r="M5" s="148">
        <v>4</v>
      </c>
      <c r="N5" s="150" t="s">
        <v>289</v>
      </c>
      <c r="O5" s="147" t="s">
        <v>339</v>
      </c>
      <c r="Q5" s="236" t="s">
        <v>304</v>
      </c>
      <c r="R5" s="235" t="s">
        <v>306</v>
      </c>
      <c r="T5" s="44" t="s">
        <v>36</v>
      </c>
      <c r="U5" s="233" t="s">
        <v>42</v>
      </c>
      <c r="V5" s="637">
        <v>4</v>
      </c>
      <c r="W5" s="638"/>
      <c r="X5" s="636">
        <v>333</v>
      </c>
      <c r="Y5" s="43"/>
      <c r="Z5" s="306">
        <v>1</v>
      </c>
      <c r="AA5" s="321" t="s">
        <v>384</v>
      </c>
      <c r="AB5" s="82" t="s">
        <v>384</v>
      </c>
      <c r="AF5" s="44" t="s">
        <v>329</v>
      </c>
      <c r="AH5" s="147" t="s">
        <v>365</v>
      </c>
      <c r="AK5" s="147" t="s">
        <v>348</v>
      </c>
      <c r="AM5" s="147" t="s">
        <v>358</v>
      </c>
      <c r="AP5" s="674" t="s">
        <v>636</v>
      </c>
      <c r="AQ5" s="43"/>
      <c r="AU5" s="44" t="s">
        <v>395</v>
      </c>
      <c r="AW5" s="532" t="s">
        <v>560</v>
      </c>
      <c r="AX5" s="533" t="s">
        <v>560</v>
      </c>
      <c r="AZ5" s="150" t="s">
        <v>662</v>
      </c>
      <c r="BA5" s="235" t="s">
        <v>663</v>
      </c>
    </row>
    <row r="6" spans="1:53" ht="66.75" customHeight="1">
      <c r="A6" s="5" t="s">
        <v>108</v>
      </c>
      <c r="B6" s="43">
        <v>2004</v>
      </c>
      <c r="C6" s="43">
        <v>2017</v>
      </c>
      <c r="E6" s="147" t="s">
        <v>193</v>
      </c>
      <c r="F6" s="151"/>
      <c r="G6" s="154" t="s">
        <v>293</v>
      </c>
      <c r="H6" s="154" t="s">
        <v>261</v>
      </c>
      <c r="I6" s="147" t="s">
        <v>71</v>
      </c>
      <c r="J6" s="154" t="s">
        <v>267</v>
      </c>
      <c r="N6" s="150" t="s">
        <v>290</v>
      </c>
      <c r="O6" s="147" t="s">
        <v>343</v>
      </c>
      <c r="R6" s="235" t="s">
        <v>3</v>
      </c>
      <c r="T6" s="44" t="s">
        <v>37</v>
      </c>
      <c r="U6" s="233" t="s">
        <v>329</v>
      </c>
      <c r="V6" s="637">
        <v>5</v>
      </c>
      <c r="W6" s="638"/>
      <c r="X6" s="636">
        <v>55</v>
      </c>
      <c r="Y6" s="43"/>
      <c r="Z6" s="306"/>
      <c r="AA6" s="321"/>
      <c r="AH6" s="147" t="s">
        <v>366</v>
      </c>
      <c r="AK6" s="147" t="s">
        <v>349</v>
      </c>
      <c r="AM6" s="147" t="s">
        <v>359</v>
      </c>
      <c r="AP6" s="529"/>
      <c r="AQ6" s="43"/>
      <c r="AU6" s="324" t="s">
        <v>396</v>
      </c>
      <c r="AW6" s="532" t="s">
        <v>561</v>
      </c>
      <c r="AX6" s="533" t="s">
        <v>561</v>
      </c>
      <c r="AZ6" s="150" t="s">
        <v>664</v>
      </c>
      <c r="BA6" s="235" t="s">
        <v>665</v>
      </c>
    </row>
    <row r="7" spans="1:53" ht="66.75" customHeight="1">
      <c r="A7" s="5" t="s">
        <v>109</v>
      </c>
      <c r="B7" s="43">
        <v>2005</v>
      </c>
      <c r="E7" s="147" t="s">
        <v>194</v>
      </c>
      <c r="F7" s="151"/>
      <c r="G7" s="147" t="s">
        <v>258</v>
      </c>
      <c r="H7" s="147" t="s">
        <v>260</v>
      </c>
      <c r="I7" s="147" t="s">
        <v>72</v>
      </c>
      <c r="J7" s="147" t="s">
        <v>286</v>
      </c>
      <c r="N7" s="152" t="s">
        <v>291</v>
      </c>
      <c r="O7" s="147" t="s">
        <v>364</v>
      </c>
      <c r="U7" s="233" t="s">
        <v>88</v>
      </c>
      <c r="V7" s="639" t="s">
        <v>72</v>
      </c>
      <c r="W7" s="638"/>
      <c r="X7" s="43">
        <v>66666</v>
      </c>
      <c r="Y7" s="43"/>
      <c r="Z7" s="306"/>
      <c r="AA7" s="321"/>
      <c r="AH7" s="147" t="s">
        <v>340</v>
      </c>
      <c r="AK7" s="147" t="s">
        <v>350</v>
      </c>
      <c r="AM7" s="147" t="s">
        <v>360</v>
      </c>
      <c r="AP7" s="529"/>
      <c r="AQ7" s="43"/>
      <c r="AU7" s="324" t="s">
        <v>397</v>
      </c>
      <c r="AW7" s="532" t="s">
        <v>562</v>
      </c>
      <c r="AX7" s="533" t="s">
        <v>562</v>
      </c>
    </row>
    <row r="8" spans="1:53" ht="66.75" customHeight="1">
      <c r="A8" s="5" t="s">
        <v>110</v>
      </c>
      <c r="B8" s="43">
        <v>2006</v>
      </c>
      <c r="E8" s="147" t="s">
        <v>195</v>
      </c>
      <c r="F8" s="151"/>
      <c r="G8" s="147" t="s">
        <v>259</v>
      </c>
      <c r="H8" s="147" t="s">
        <v>266</v>
      </c>
      <c r="I8" s="147" t="s">
        <v>186</v>
      </c>
      <c r="J8" s="147" t="s">
        <v>282</v>
      </c>
      <c r="N8" s="153" t="s">
        <v>292</v>
      </c>
      <c r="O8" s="147" t="s">
        <v>370</v>
      </c>
      <c r="V8" s="639" t="s">
        <v>186</v>
      </c>
      <c r="W8" s="638"/>
      <c r="X8" s="43">
        <v>77777</v>
      </c>
      <c r="Y8" s="43"/>
      <c r="Z8" s="306"/>
      <c r="AA8" s="321"/>
      <c r="AK8" s="147" t="s">
        <v>351</v>
      </c>
      <c r="AP8" s="243"/>
      <c r="AU8" s="324" t="s">
        <v>398</v>
      </c>
      <c r="AW8" s="532" t="s">
        <v>563</v>
      </c>
      <c r="AX8" s="533" t="s">
        <v>563</v>
      </c>
    </row>
    <row r="9" spans="1:53" ht="66.75" customHeight="1">
      <c r="A9" s="5" t="s">
        <v>111</v>
      </c>
      <c r="B9" s="43">
        <v>2007</v>
      </c>
      <c r="E9" s="147" t="s">
        <v>196</v>
      </c>
      <c r="F9" s="151"/>
      <c r="G9" s="147" t="s">
        <v>266</v>
      </c>
      <c r="I9" s="147" t="s">
        <v>187</v>
      </c>
      <c r="O9" s="147" t="s">
        <v>365</v>
      </c>
      <c r="V9" s="639" t="s">
        <v>187</v>
      </c>
      <c r="W9" s="638"/>
      <c r="X9" s="43">
        <v>8888</v>
      </c>
      <c r="Y9" s="43"/>
      <c r="Z9" s="306">
        <v>1</v>
      </c>
      <c r="AA9" s="321"/>
      <c r="AK9" s="147" t="s">
        <v>352</v>
      </c>
      <c r="AP9" s="243"/>
      <c r="AW9" s="532" t="s">
        <v>564</v>
      </c>
      <c r="AX9" s="533" t="s">
        <v>564</v>
      </c>
    </row>
    <row r="10" spans="1:53" ht="66.75" customHeight="1">
      <c r="A10" s="5" t="s">
        <v>112</v>
      </c>
      <c r="B10" s="43">
        <v>2008</v>
      </c>
      <c r="E10" s="147" t="s">
        <v>197</v>
      </c>
      <c r="F10" s="151"/>
      <c r="I10" s="147" t="s">
        <v>211</v>
      </c>
      <c r="O10" s="147" t="s">
        <v>366</v>
      </c>
      <c r="V10" s="639" t="s">
        <v>211</v>
      </c>
      <c r="W10" s="638"/>
      <c r="X10" s="43" t="s">
        <v>638</v>
      </c>
      <c r="Y10" s="43" t="s">
        <v>639</v>
      </c>
      <c r="Z10" s="306"/>
      <c r="AP10" s="243"/>
      <c r="AW10" s="532" t="s">
        <v>565</v>
      </c>
      <c r="AX10" s="533" t="s">
        <v>565</v>
      </c>
    </row>
    <row r="11" spans="1:53" ht="66.75" customHeight="1">
      <c r="A11" s="5" t="s">
        <v>113</v>
      </c>
      <c r="B11" s="43">
        <v>2009</v>
      </c>
      <c r="E11" s="147" t="s">
        <v>198</v>
      </c>
      <c r="F11" s="151"/>
      <c r="I11" s="147" t="s">
        <v>212</v>
      </c>
      <c r="O11" s="147" t="s">
        <v>340</v>
      </c>
      <c r="V11" s="639" t="s">
        <v>212</v>
      </c>
      <c r="W11" s="639"/>
      <c r="X11" s="43" t="s">
        <v>640</v>
      </c>
      <c r="Y11" s="43" t="s">
        <v>641</v>
      </c>
      <c r="Z11" s="306"/>
      <c r="AP11" s="243"/>
      <c r="AW11" s="532" t="s">
        <v>566</v>
      </c>
      <c r="AX11" s="533" t="s">
        <v>566</v>
      </c>
    </row>
    <row r="12" spans="1:53" ht="34.200000000000003">
      <c r="A12" s="5" t="s">
        <v>68</v>
      </c>
      <c r="B12" s="43">
        <v>2010</v>
      </c>
      <c r="E12" s="147" t="s">
        <v>199</v>
      </c>
      <c r="F12" s="151"/>
      <c r="G12" s="154" t="s">
        <v>294</v>
      </c>
      <c r="H12" s="154" t="s">
        <v>263</v>
      </c>
      <c r="I12" s="147" t="s">
        <v>213</v>
      </c>
      <c r="O12" s="155" t="s">
        <v>371</v>
      </c>
      <c r="AW12" s="532" t="s">
        <v>212</v>
      </c>
      <c r="AX12" s="533" t="s">
        <v>212</v>
      </c>
    </row>
    <row r="13" spans="1:53" ht="22.8">
      <c r="A13" s="5" t="s">
        <v>114</v>
      </c>
      <c r="B13" s="43">
        <v>2011</v>
      </c>
      <c r="E13" s="147" t="s">
        <v>200</v>
      </c>
      <c r="F13" s="151"/>
      <c r="G13" s="147" t="s">
        <v>264</v>
      </c>
      <c r="H13" s="147" t="s">
        <v>265</v>
      </c>
      <c r="I13" s="147" t="s">
        <v>214</v>
      </c>
      <c r="O13" s="155" t="s">
        <v>352</v>
      </c>
      <c r="AW13" s="532" t="s">
        <v>213</v>
      </c>
      <c r="AX13" s="533" t="s">
        <v>213</v>
      </c>
    </row>
    <row r="14" spans="1:53" ht="21" customHeight="1">
      <c r="A14" s="5" t="s">
        <v>69</v>
      </c>
      <c r="B14" s="43">
        <v>2012</v>
      </c>
      <c r="G14" s="147" t="s">
        <v>266</v>
      </c>
      <c r="H14" s="147" t="s">
        <v>266</v>
      </c>
      <c r="I14" s="147" t="s">
        <v>215</v>
      </c>
      <c r="N14" s="99" t="s">
        <v>318</v>
      </c>
      <c r="AW14" s="532" t="s">
        <v>214</v>
      </c>
      <c r="AX14" s="533" t="s">
        <v>214</v>
      </c>
    </row>
    <row r="15" spans="1:53" ht="21" customHeight="1">
      <c r="A15" s="5" t="s">
        <v>463</v>
      </c>
      <c r="B15" s="43">
        <v>2013</v>
      </c>
      <c r="I15" s="147" t="s">
        <v>216</v>
      </c>
      <c r="N15" s="232" t="s">
        <v>326</v>
      </c>
      <c r="AW15" s="532" t="s">
        <v>215</v>
      </c>
      <c r="AX15" s="533" t="s">
        <v>215</v>
      </c>
    </row>
    <row r="16" spans="1:53" ht="21" customHeight="1">
      <c r="A16" s="5" t="s">
        <v>115</v>
      </c>
      <c r="B16" s="43">
        <v>2014</v>
      </c>
      <c r="I16" s="147" t="s">
        <v>217</v>
      </c>
      <c r="N16" s="232" t="s">
        <v>325</v>
      </c>
      <c r="AW16" s="532" t="s">
        <v>216</v>
      </c>
      <c r="AX16" s="533" t="s">
        <v>216</v>
      </c>
    </row>
    <row r="17" spans="1:50" ht="21" customHeight="1">
      <c r="A17" s="5" t="s">
        <v>116</v>
      </c>
      <c r="B17" s="43">
        <v>2015</v>
      </c>
      <c r="I17" s="147" t="s">
        <v>218</v>
      </c>
      <c r="N17" s="232" t="s">
        <v>324</v>
      </c>
      <c r="X17" s="320"/>
      <c r="AW17" s="532" t="s">
        <v>217</v>
      </c>
      <c r="AX17" s="533" t="s">
        <v>217</v>
      </c>
    </row>
    <row r="18" spans="1:50" ht="21" customHeight="1">
      <c r="A18" s="5" t="s">
        <v>117</v>
      </c>
      <c r="B18" s="43">
        <v>2016</v>
      </c>
      <c r="I18" s="147" t="s">
        <v>219</v>
      </c>
      <c r="N18" s="232" t="s">
        <v>323</v>
      </c>
      <c r="X18" s="320"/>
      <c r="AW18" s="532" t="s">
        <v>218</v>
      </c>
      <c r="AX18" s="533" t="s">
        <v>218</v>
      </c>
    </row>
    <row r="19" spans="1:50" ht="21" customHeight="1">
      <c r="A19" s="5" t="s">
        <v>118</v>
      </c>
      <c r="B19" s="43">
        <v>2017</v>
      </c>
      <c r="I19" s="147" t="s">
        <v>220</v>
      </c>
      <c r="N19" s="232" t="s">
        <v>322</v>
      </c>
      <c r="X19" s="320"/>
      <c r="AW19" s="532" t="s">
        <v>219</v>
      </c>
      <c r="AX19" s="533" t="s">
        <v>219</v>
      </c>
    </row>
    <row r="20" spans="1:50" ht="21" customHeight="1">
      <c r="A20" s="5" t="s">
        <v>119</v>
      </c>
      <c r="B20" s="43">
        <v>2018</v>
      </c>
      <c r="I20" s="147" t="s">
        <v>221</v>
      </c>
      <c r="N20" s="232" t="s">
        <v>321</v>
      </c>
      <c r="AW20" s="532" t="s">
        <v>220</v>
      </c>
      <c r="AX20" s="533" t="s">
        <v>220</v>
      </c>
    </row>
    <row r="21" spans="1:50" ht="21" customHeight="1">
      <c r="A21" s="5" t="s">
        <v>120</v>
      </c>
      <c r="B21" s="43">
        <v>2019</v>
      </c>
      <c r="I21" s="147" t="s">
        <v>222</v>
      </c>
      <c r="N21" s="232" t="s">
        <v>320</v>
      </c>
      <c r="AW21" s="532" t="s">
        <v>221</v>
      </c>
      <c r="AX21" s="533" t="s">
        <v>221</v>
      </c>
    </row>
    <row r="22" spans="1:50" ht="21" customHeight="1">
      <c r="A22" s="5" t="s">
        <v>121</v>
      </c>
      <c r="B22" s="43">
        <v>2020</v>
      </c>
      <c r="N22" s="232" t="s">
        <v>319</v>
      </c>
      <c r="AW22" s="532" t="s">
        <v>222</v>
      </c>
      <c r="AX22" s="533" t="s">
        <v>222</v>
      </c>
    </row>
    <row r="23" spans="1:50" ht="21" customHeight="1">
      <c r="A23" s="5" t="s">
        <v>122</v>
      </c>
      <c r="B23" s="43">
        <v>2021</v>
      </c>
      <c r="AW23" s="532" t="s">
        <v>567</v>
      </c>
      <c r="AX23" s="533" t="s">
        <v>567</v>
      </c>
    </row>
    <row r="24" spans="1:50" ht="21" customHeight="1">
      <c r="A24" s="5" t="s">
        <v>123</v>
      </c>
      <c r="B24" s="43">
        <v>2022</v>
      </c>
      <c r="AW24" s="532" t="s">
        <v>568</v>
      </c>
      <c r="AX24" s="533" t="s">
        <v>568</v>
      </c>
    </row>
    <row r="25" spans="1:50">
      <c r="A25" s="5" t="s">
        <v>124</v>
      </c>
      <c r="B25" s="43">
        <v>2023</v>
      </c>
      <c r="AW25" s="532" t="s">
        <v>569</v>
      </c>
      <c r="AX25" s="533" t="s">
        <v>569</v>
      </c>
    </row>
    <row r="26" spans="1:50">
      <c r="A26" s="5" t="s">
        <v>125</v>
      </c>
      <c r="B26" s="43">
        <v>2024</v>
      </c>
      <c r="AX26" s="533" t="s">
        <v>570</v>
      </c>
    </row>
    <row r="27" spans="1:50">
      <c r="A27" s="5" t="s">
        <v>126</v>
      </c>
      <c r="B27" s="43">
        <v>2025</v>
      </c>
      <c r="AX27" s="533" t="s">
        <v>571</v>
      </c>
    </row>
    <row r="28" spans="1:50">
      <c r="A28" s="5" t="s">
        <v>127</v>
      </c>
      <c r="D28" s="390"/>
      <c r="E28" s="391"/>
      <c r="F28" s="391"/>
      <c r="H28" s="392" t="s">
        <v>430</v>
      </c>
      <c r="AX28" s="533" t="s">
        <v>572</v>
      </c>
    </row>
    <row r="29" spans="1:50">
      <c r="A29" s="5" t="s">
        <v>128</v>
      </c>
      <c r="D29" s="393" t="s">
        <v>431</v>
      </c>
      <c r="E29" s="394" t="str">
        <f>IF(periodStart = "","", periodStart)</f>
        <v>01.01.2020</v>
      </c>
      <c r="F29" s="394" t="str">
        <f>IF(periodEnd = "","", periodEnd)</f>
        <v>31.12.2023</v>
      </c>
      <c r="H29" s="395" t="s">
        <v>2428</v>
      </c>
      <c r="AX29" s="533" t="s">
        <v>573</v>
      </c>
    </row>
    <row r="30" spans="1:50">
      <c r="A30" s="5" t="s">
        <v>129</v>
      </c>
      <c r="D30" s="396"/>
      <c r="E30" s="397"/>
      <c r="F30" s="397"/>
      <c r="AX30" s="533" t="s">
        <v>574</v>
      </c>
    </row>
    <row r="31" spans="1:50" ht="13.2">
      <c r="A31" s="5" t="s">
        <v>130</v>
      </c>
      <c r="D31" s="390"/>
      <c r="E31" s="391"/>
      <c r="F31" s="391"/>
      <c r="H31" s="398"/>
      <c r="AX31" s="533" t="s">
        <v>575</v>
      </c>
    </row>
    <row r="32" spans="1:50">
      <c r="A32" s="5" t="s">
        <v>131</v>
      </c>
      <c r="D32" s="393" t="s">
        <v>432</v>
      </c>
      <c r="E32" s="399"/>
      <c r="F32" s="399"/>
      <c r="H32" s="400" t="s">
        <v>433</v>
      </c>
      <c r="AX32" s="533" t="s">
        <v>576</v>
      </c>
    </row>
    <row r="33" spans="1:50">
      <c r="A33" s="5" t="s">
        <v>132</v>
      </c>
      <c r="AX33" s="533" t="s">
        <v>577</v>
      </c>
    </row>
    <row r="34" spans="1:50">
      <c r="A34" s="5" t="s">
        <v>133</v>
      </c>
      <c r="AX34" s="533" t="s">
        <v>578</v>
      </c>
    </row>
    <row r="35" spans="1:50">
      <c r="A35" s="5" t="s">
        <v>134</v>
      </c>
      <c r="AX35" s="533" t="s">
        <v>579</v>
      </c>
    </row>
    <row r="36" spans="1:50">
      <c r="A36" s="5" t="s">
        <v>98</v>
      </c>
      <c r="AX36" s="533" t="s">
        <v>580</v>
      </c>
    </row>
    <row r="37" spans="1:50">
      <c r="A37" s="5" t="s">
        <v>99</v>
      </c>
      <c r="AX37" s="533" t="s">
        <v>581</v>
      </c>
    </row>
    <row r="38" spans="1:50">
      <c r="A38" s="5" t="s">
        <v>100</v>
      </c>
      <c r="AX38" s="533" t="s">
        <v>582</v>
      </c>
    </row>
    <row r="39" spans="1:50">
      <c r="A39" s="5" t="s">
        <v>101</v>
      </c>
      <c r="AX39" s="533" t="s">
        <v>530</v>
      </c>
    </row>
    <row r="40" spans="1:50">
      <c r="A40" s="5" t="s">
        <v>102</v>
      </c>
      <c r="AX40" s="533" t="s">
        <v>531</v>
      </c>
    </row>
    <row r="41" spans="1:50">
      <c r="A41" s="5" t="s">
        <v>103</v>
      </c>
      <c r="AX41" s="533" t="s">
        <v>532</v>
      </c>
    </row>
    <row r="42" spans="1:50">
      <c r="A42" s="5" t="s">
        <v>135</v>
      </c>
      <c r="AX42" s="533" t="s">
        <v>533</v>
      </c>
    </row>
    <row r="43" spans="1:50">
      <c r="A43" s="5" t="s">
        <v>136</v>
      </c>
      <c r="AX43" s="533" t="s">
        <v>534</v>
      </c>
    </row>
    <row r="44" spans="1:50">
      <c r="A44" s="5" t="s">
        <v>137</v>
      </c>
      <c r="AX44" s="533" t="s">
        <v>535</v>
      </c>
    </row>
    <row r="45" spans="1:50">
      <c r="A45" s="5" t="s">
        <v>138</v>
      </c>
      <c r="AX45" s="533" t="s">
        <v>536</v>
      </c>
    </row>
    <row r="46" spans="1:50">
      <c r="A46" s="5" t="s">
        <v>139</v>
      </c>
      <c r="AX46" s="533" t="s">
        <v>537</v>
      </c>
    </row>
    <row r="47" spans="1:50">
      <c r="A47" s="5" t="s">
        <v>160</v>
      </c>
      <c r="AX47" s="533" t="s">
        <v>538</v>
      </c>
    </row>
    <row r="48" spans="1:50">
      <c r="A48" s="5" t="s">
        <v>161</v>
      </c>
      <c r="AX48" s="533" t="s">
        <v>539</v>
      </c>
    </row>
    <row r="49" spans="1:50">
      <c r="A49" s="5" t="s">
        <v>162</v>
      </c>
      <c r="AX49" s="533" t="s">
        <v>540</v>
      </c>
    </row>
    <row r="50" spans="1:50">
      <c r="A50" s="5" t="s">
        <v>140</v>
      </c>
      <c r="AX50" s="533" t="s">
        <v>541</v>
      </c>
    </row>
    <row r="51" spans="1:50">
      <c r="A51" s="5" t="s">
        <v>141</v>
      </c>
      <c r="AX51" s="533" t="s">
        <v>542</v>
      </c>
    </row>
    <row r="52" spans="1:50">
      <c r="A52" s="5" t="s">
        <v>142</v>
      </c>
      <c r="AX52" s="533" t="s">
        <v>543</v>
      </c>
    </row>
    <row r="53" spans="1:50">
      <c r="A53" s="5" t="s">
        <v>143</v>
      </c>
      <c r="AX53" s="533" t="s">
        <v>544</v>
      </c>
    </row>
    <row r="54" spans="1:50">
      <c r="A54" s="5" t="s">
        <v>144</v>
      </c>
      <c r="AX54" s="533" t="s">
        <v>545</v>
      </c>
    </row>
    <row r="55" spans="1:50">
      <c r="A55" s="5" t="s">
        <v>145</v>
      </c>
      <c r="AX55" s="533" t="s">
        <v>546</v>
      </c>
    </row>
    <row r="56" spans="1:50">
      <c r="A56" s="5" t="s">
        <v>146</v>
      </c>
      <c r="AX56" s="533" t="s">
        <v>547</v>
      </c>
    </row>
    <row r="57" spans="1:50">
      <c r="A57" s="5" t="s">
        <v>403</v>
      </c>
      <c r="AX57" s="533" t="s">
        <v>548</v>
      </c>
    </row>
    <row r="58" spans="1:50">
      <c r="A58" s="5" t="s">
        <v>147</v>
      </c>
      <c r="AX58" s="533" t="s">
        <v>549</v>
      </c>
    </row>
    <row r="59" spans="1:50">
      <c r="A59" s="5" t="s">
        <v>148</v>
      </c>
      <c r="AX59" s="533" t="s">
        <v>550</v>
      </c>
    </row>
    <row r="60" spans="1:50">
      <c r="A60" s="5" t="s">
        <v>149</v>
      </c>
      <c r="AX60" s="533" t="s">
        <v>551</v>
      </c>
    </row>
    <row r="61" spans="1:50" ht="22.8">
      <c r="A61" s="5" t="s">
        <v>150</v>
      </c>
      <c r="AX61" s="533" t="s">
        <v>552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 ht="22.8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300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25" bestFit="1" customWidth="1"/>
    <col min="5" max="5" width="16.625" customWidth="1"/>
    <col min="6" max="6" width="16.25" customWidth="1"/>
    <col min="7" max="7" width="19.125" customWidth="1"/>
    <col min="8" max="12" width="10" customWidth="1"/>
    <col min="13" max="13" width="26.75" customWidth="1"/>
    <col min="14" max="18" width="10" customWidth="1"/>
    <col min="19" max="19" width="9.875" customWidth="1"/>
    <col min="20" max="22" width="10" customWidth="1"/>
    <col min="23" max="23" width="115.75" customWidth="1"/>
    <col min="24" max="24" width="10" customWidth="1"/>
    <col min="38" max="39" width="115.75" customWidth="1"/>
  </cols>
  <sheetData>
    <row r="2" spans="1:19" s="33" customFormat="1" ht="17.100000000000001" customHeight="1">
      <c r="A2" s="33" t="s">
        <v>178</v>
      </c>
    </row>
    <row r="4" spans="1:19" s="12" customFormat="1" ht="17.100000000000001" customHeight="1">
      <c r="C4" s="47"/>
      <c r="D4" s="127"/>
      <c r="E4" s="128"/>
    </row>
    <row r="7" spans="1:19" s="33" customFormat="1" ht="17.100000000000001" customHeight="1">
      <c r="A7" s="33" t="s">
        <v>0</v>
      </c>
    </row>
    <row r="8" spans="1:19" ht="17.100000000000001" customHeight="1">
      <c r="G8" s="95"/>
      <c r="H8" s="95"/>
      <c r="I8" s="95"/>
      <c r="M8" s="42"/>
    </row>
    <row r="9" spans="1:19" s="102" customFormat="1" ht="17.100000000000001" customHeight="1">
      <c r="A9" s="303"/>
      <c r="C9" s="183"/>
      <c r="D9" s="744">
        <v>1</v>
      </c>
      <c r="E9" s="886"/>
      <c r="F9" s="888"/>
      <c r="G9" s="892" t="s">
        <v>88</v>
      </c>
      <c r="H9" s="744"/>
      <c r="I9" s="744">
        <v>1</v>
      </c>
      <c r="J9" s="877"/>
      <c r="K9" s="817" t="s">
        <v>88</v>
      </c>
      <c r="L9" s="749"/>
      <c r="M9" s="749" t="s">
        <v>96</v>
      </c>
      <c r="N9" s="884"/>
      <c r="O9" s="817" t="s">
        <v>88</v>
      </c>
      <c r="P9" s="326"/>
      <c r="Q9" s="326" t="s">
        <v>96</v>
      </c>
      <c r="R9" s="685"/>
      <c r="S9" s="422"/>
    </row>
    <row r="10" spans="1:19" s="102" customFormat="1" ht="17.100000000000001" customHeight="1">
      <c r="A10" s="303"/>
      <c r="C10" s="183"/>
      <c r="D10" s="745"/>
      <c r="E10" s="887"/>
      <c r="F10" s="889"/>
      <c r="G10" s="745"/>
      <c r="H10" s="745"/>
      <c r="I10" s="745"/>
      <c r="J10" s="878"/>
      <c r="K10" s="745"/>
      <c r="L10" s="745"/>
      <c r="M10" s="745"/>
      <c r="N10" s="885"/>
      <c r="O10" s="745"/>
      <c r="P10" s="327"/>
      <c r="Q10" s="121"/>
      <c r="R10" s="121" t="s">
        <v>683</v>
      </c>
      <c r="S10" s="122"/>
    </row>
    <row r="11" spans="1:19" s="102" customFormat="1" ht="17.100000000000001" customHeight="1">
      <c r="A11" s="303"/>
      <c r="C11" s="183"/>
      <c r="D11" s="745"/>
      <c r="E11" s="887"/>
      <c r="F11" s="889"/>
      <c r="G11" s="745"/>
      <c r="H11" s="745"/>
      <c r="I11" s="745"/>
      <c r="J11" s="878"/>
      <c r="K11" s="745"/>
      <c r="L11" s="120"/>
      <c r="M11" s="121"/>
      <c r="N11" s="121" t="s">
        <v>434</v>
      </c>
      <c r="O11" s="121"/>
      <c r="P11" s="121"/>
      <c r="Q11" s="121"/>
      <c r="R11" s="121"/>
      <c r="S11" s="122"/>
    </row>
    <row r="12" spans="1:19" s="102" customFormat="1" ht="17.25" customHeight="1">
      <c r="A12" s="303"/>
      <c r="C12" s="183"/>
      <c r="D12" s="745"/>
      <c r="E12" s="887"/>
      <c r="F12" s="889"/>
      <c r="G12" s="745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304"/>
    </row>
    <row r="14" spans="1:19" ht="16.5" customHeight="1">
      <c r="A14" s="303"/>
      <c r="B14" s="102"/>
      <c r="C14" s="183"/>
      <c r="D14" s="876"/>
      <c r="E14" s="890"/>
      <c r="F14" s="891"/>
      <c r="G14" s="893"/>
      <c r="H14" s="744"/>
      <c r="I14" s="744">
        <v>1</v>
      </c>
      <c r="J14" s="877"/>
      <c r="K14" s="817" t="s">
        <v>88</v>
      </c>
      <c r="L14" s="749"/>
      <c r="M14" s="749" t="s">
        <v>96</v>
      </c>
      <c r="N14" s="884"/>
      <c r="O14" s="817" t="s">
        <v>88</v>
      </c>
      <c r="P14" s="326"/>
      <c r="Q14" s="326" t="s">
        <v>96</v>
      </c>
      <c r="R14" s="685"/>
      <c r="S14" s="422"/>
    </row>
    <row r="15" spans="1:19" ht="17.100000000000001" customHeight="1">
      <c r="A15" s="303"/>
      <c r="B15" s="102"/>
      <c r="C15" s="183"/>
      <c r="D15" s="876"/>
      <c r="E15" s="890"/>
      <c r="F15" s="891"/>
      <c r="G15" s="893"/>
      <c r="H15" s="744"/>
      <c r="I15" s="744"/>
      <c r="J15" s="878"/>
      <c r="K15" s="817"/>
      <c r="L15" s="749"/>
      <c r="M15" s="749"/>
      <c r="N15" s="885"/>
      <c r="O15" s="817"/>
      <c r="P15" s="327"/>
      <c r="Q15" s="121"/>
      <c r="R15" s="121" t="s">
        <v>683</v>
      </c>
      <c r="S15" s="122"/>
    </row>
    <row r="16" spans="1:19" ht="17.100000000000001" customHeight="1">
      <c r="A16" s="303"/>
      <c r="B16" s="102"/>
      <c r="C16" s="183"/>
      <c r="D16" s="876"/>
      <c r="E16" s="890"/>
      <c r="F16" s="891"/>
      <c r="G16" s="893"/>
      <c r="H16" s="744"/>
      <c r="I16" s="744"/>
      <c r="J16" s="878"/>
      <c r="K16" s="817"/>
      <c r="L16" s="120"/>
      <c r="M16" s="121"/>
      <c r="N16" s="121" t="s">
        <v>434</v>
      </c>
      <c r="O16" s="121"/>
      <c r="P16" s="121"/>
      <c r="Q16" s="121"/>
      <c r="R16" s="121"/>
      <c r="S16" s="122"/>
    </row>
    <row r="17" spans="1:36" ht="17.100000000000001" customHeight="1">
      <c r="A17" s="303"/>
      <c r="B17" s="102"/>
      <c r="C17" s="183"/>
      <c r="D17" s="876"/>
      <c r="E17" s="890"/>
      <c r="F17" s="891"/>
      <c r="G17" s="893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304"/>
    </row>
    <row r="19" spans="1:36" s="33" customFormat="1" ht="17.100000000000001" customHeight="1">
      <c r="A19" s="33" t="s">
        <v>15</v>
      </c>
      <c r="C19" s="33" t="s">
        <v>96</v>
      </c>
    </row>
    <row r="25" spans="1:36" ht="17.100000000000001" customHeight="1">
      <c r="O25" s="822" t="s">
        <v>300</v>
      </c>
      <c r="P25" s="822"/>
      <c r="Q25" s="822"/>
      <c r="R25" s="824" t="s">
        <v>273</v>
      </c>
      <c r="S25" s="824"/>
      <c r="T25" s="824"/>
      <c r="U25" s="772" t="s">
        <v>338</v>
      </c>
      <c r="W25" s="894"/>
    </row>
    <row r="26" spans="1:36" ht="17.100000000000001" customHeight="1">
      <c r="O26" s="882" t="s">
        <v>693</v>
      </c>
      <c r="P26" s="882" t="s">
        <v>274</v>
      </c>
      <c r="Q26" s="882"/>
      <c r="R26" s="824"/>
      <c r="S26" s="824"/>
      <c r="T26" s="824"/>
      <c r="U26" s="772"/>
      <c r="W26" s="894"/>
    </row>
    <row r="27" spans="1:36" ht="37.5" customHeight="1">
      <c r="O27" s="882"/>
      <c r="P27" s="104" t="s">
        <v>694</v>
      </c>
      <c r="Q27" s="104" t="s">
        <v>6</v>
      </c>
      <c r="R27" s="105" t="s">
        <v>277</v>
      </c>
      <c r="S27" s="823" t="s">
        <v>276</v>
      </c>
      <c r="T27" s="823"/>
      <c r="U27" s="772"/>
      <c r="W27" s="894"/>
    </row>
    <row r="28" spans="1:36" ht="17.100000000000001" customHeight="1">
      <c r="G28" s="179"/>
      <c r="H28" s="179"/>
      <c r="I28" s="179"/>
      <c r="J28" s="179"/>
      <c r="K28" s="179"/>
      <c r="L28" s="126"/>
      <c r="M28" s="571" t="s">
        <v>186</v>
      </c>
      <c r="N28" s="572"/>
      <c r="O28" s="883"/>
      <c r="P28" s="883"/>
      <c r="Q28" s="883"/>
      <c r="R28" s="883"/>
      <c r="S28" s="883"/>
      <c r="T28" s="883"/>
      <c r="U28" s="883"/>
      <c r="V28" s="126"/>
      <c r="W28" s="126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</row>
    <row r="29" spans="1:36" s="34" customFormat="1" ht="22.8">
      <c r="A29" s="815">
        <v>1</v>
      </c>
      <c r="B29" s="335"/>
      <c r="C29" s="335"/>
      <c r="D29" s="335"/>
      <c r="E29" s="336"/>
      <c r="F29" s="471"/>
      <c r="G29" s="471"/>
      <c r="H29" s="471"/>
      <c r="I29" s="338"/>
      <c r="J29" s="179"/>
      <c r="K29" s="179"/>
      <c r="L29" s="334">
        <f>mergeValue(A29)</f>
        <v>1</v>
      </c>
      <c r="M29" s="570" t="s">
        <v>23</v>
      </c>
      <c r="N29" s="554"/>
      <c r="O29" s="867"/>
      <c r="P29" s="868"/>
      <c r="Q29" s="868"/>
      <c r="R29" s="868"/>
      <c r="S29" s="868"/>
      <c r="T29" s="868"/>
      <c r="U29" s="868"/>
      <c r="V29" s="869"/>
      <c r="W29" s="582" t="s">
        <v>623</v>
      </c>
      <c r="X29" s="293"/>
      <c r="Y29" s="293"/>
      <c r="Z29" s="293"/>
      <c r="AA29" s="293"/>
      <c r="AB29" s="293"/>
      <c r="AC29" s="293"/>
      <c r="AD29" s="293"/>
      <c r="AE29" s="293"/>
      <c r="AF29" s="293"/>
      <c r="AG29" s="293"/>
      <c r="AH29" s="293"/>
    </row>
    <row r="30" spans="1:36" s="34" customFormat="1" ht="34.200000000000003">
      <c r="A30" s="815"/>
      <c r="B30" s="815">
        <v>1</v>
      </c>
      <c r="C30" s="335"/>
      <c r="D30" s="335"/>
      <c r="E30" s="471"/>
      <c r="F30" s="471"/>
      <c r="G30" s="471"/>
      <c r="H30" s="471"/>
      <c r="I30" s="199"/>
      <c r="J30" s="180"/>
      <c r="L30" s="334" t="str">
        <f>mergeValue(A30) &amp;"."&amp; mergeValue(B30)</f>
        <v>1.1</v>
      </c>
      <c r="M30" s="158" t="s">
        <v>18</v>
      </c>
      <c r="N30" s="280"/>
      <c r="O30" s="867"/>
      <c r="P30" s="868"/>
      <c r="Q30" s="868"/>
      <c r="R30" s="868"/>
      <c r="S30" s="868"/>
      <c r="T30" s="868"/>
      <c r="U30" s="868"/>
      <c r="V30" s="869"/>
      <c r="W30" s="281" t="s">
        <v>484</v>
      </c>
      <c r="X30" s="293"/>
      <c r="Y30" s="293"/>
      <c r="Z30" s="293"/>
      <c r="AA30" s="293"/>
      <c r="AB30" s="293"/>
      <c r="AC30" s="293"/>
      <c r="AD30" s="293"/>
      <c r="AE30" s="293"/>
      <c r="AF30" s="293"/>
      <c r="AG30" s="293"/>
      <c r="AH30" s="293"/>
    </row>
    <row r="31" spans="1:36" s="34" customFormat="1" ht="45.6">
      <c r="A31" s="815"/>
      <c r="B31" s="815"/>
      <c r="C31" s="815">
        <v>1</v>
      </c>
      <c r="D31" s="335"/>
      <c r="E31" s="471"/>
      <c r="F31" s="471"/>
      <c r="G31" s="471"/>
      <c r="H31" s="471"/>
      <c r="I31" s="339"/>
      <c r="J31" s="180"/>
      <c r="K31" s="101"/>
      <c r="L31" s="334" t="str">
        <f>mergeValue(A31) &amp;"."&amp; mergeValue(B31)&amp;"."&amp; mergeValue(C31)</f>
        <v>1.1.1</v>
      </c>
      <c r="M31" s="159" t="s">
        <v>645</v>
      </c>
      <c r="N31" s="280"/>
      <c r="O31" s="867"/>
      <c r="P31" s="868"/>
      <c r="Q31" s="868"/>
      <c r="R31" s="868"/>
      <c r="S31" s="868"/>
      <c r="T31" s="868"/>
      <c r="U31" s="868"/>
      <c r="V31" s="869"/>
      <c r="W31" s="281" t="s">
        <v>650</v>
      </c>
      <c r="X31" s="293"/>
      <c r="Y31" s="293"/>
      <c r="Z31" s="293"/>
      <c r="AA31" s="312"/>
      <c r="AB31" s="293"/>
      <c r="AC31" s="293"/>
      <c r="AD31" s="293"/>
      <c r="AE31" s="293"/>
      <c r="AF31" s="293"/>
      <c r="AG31" s="293"/>
      <c r="AH31" s="293"/>
    </row>
    <row r="32" spans="1:36" s="34" customFormat="1" ht="34.200000000000003">
      <c r="A32" s="815"/>
      <c r="B32" s="815"/>
      <c r="C32" s="815"/>
      <c r="D32" s="815">
        <v>1</v>
      </c>
      <c r="E32" s="471"/>
      <c r="F32" s="471"/>
      <c r="G32" s="471"/>
      <c r="H32" s="471"/>
      <c r="I32" s="811"/>
      <c r="J32" s="180"/>
      <c r="K32" s="101"/>
      <c r="L32" s="334" t="str">
        <f>mergeValue(A32) &amp;"."&amp; mergeValue(B32)&amp;"."&amp; mergeValue(C32)&amp;"."&amp; mergeValue(D32)</f>
        <v>1.1.1.1</v>
      </c>
      <c r="M32" s="160" t="s">
        <v>405</v>
      </c>
      <c r="N32" s="280"/>
      <c r="O32" s="895"/>
      <c r="P32" s="896"/>
      <c r="Q32" s="896"/>
      <c r="R32" s="896"/>
      <c r="S32" s="896"/>
      <c r="T32" s="896"/>
      <c r="U32" s="896"/>
      <c r="V32" s="897"/>
      <c r="W32" s="281" t="s">
        <v>667</v>
      </c>
      <c r="X32" s="293"/>
      <c r="Y32" s="293"/>
      <c r="Z32" s="293"/>
      <c r="AA32" s="312"/>
      <c r="AB32" s="293"/>
      <c r="AC32" s="293"/>
      <c r="AD32" s="293"/>
      <c r="AE32" s="293"/>
      <c r="AF32" s="293"/>
      <c r="AG32" s="293"/>
      <c r="AH32" s="293"/>
    </row>
    <row r="33" spans="1:36" s="34" customFormat="1" ht="33.75" customHeight="1">
      <c r="A33" s="815"/>
      <c r="B33" s="815"/>
      <c r="C33" s="815"/>
      <c r="D33" s="815"/>
      <c r="E33" s="815">
        <v>1</v>
      </c>
      <c r="F33" s="471"/>
      <c r="G33" s="471"/>
      <c r="H33" s="471"/>
      <c r="I33" s="811"/>
      <c r="J33" s="811"/>
      <c r="K33" s="101"/>
      <c r="L33" s="334" t="str">
        <f>mergeValue(A33) &amp;"."&amp; mergeValue(B33)&amp;"."&amp; mergeValue(C33)&amp;"."&amp; mergeValue(D33)&amp;"."&amp; mergeValue(E33)</f>
        <v>1.1.1.1.1</v>
      </c>
      <c r="M33" s="171" t="s">
        <v>10</v>
      </c>
      <c r="N33" s="281"/>
      <c r="O33" s="898"/>
      <c r="P33" s="899"/>
      <c r="Q33" s="899"/>
      <c r="R33" s="899"/>
      <c r="S33" s="899"/>
      <c r="T33" s="899"/>
      <c r="U33" s="899"/>
      <c r="V33" s="900"/>
      <c r="W33" s="281" t="s">
        <v>485</v>
      </c>
      <c r="X33" s="293"/>
      <c r="Y33" s="312" t="str">
        <f>strCheckUnique(Z33:Z36)</f>
        <v/>
      </c>
      <c r="Z33" s="293"/>
      <c r="AA33" s="312"/>
      <c r="AB33" s="293"/>
      <c r="AC33" s="293"/>
      <c r="AD33" s="293"/>
      <c r="AE33" s="293"/>
      <c r="AF33" s="293"/>
      <c r="AG33" s="293"/>
      <c r="AH33" s="293"/>
    </row>
    <row r="34" spans="1:36" s="34" customFormat="1" ht="66" customHeight="1">
      <c r="A34" s="815"/>
      <c r="B34" s="815"/>
      <c r="C34" s="815"/>
      <c r="D34" s="815"/>
      <c r="E34" s="815"/>
      <c r="F34" s="335">
        <v>1</v>
      </c>
      <c r="G34" s="335"/>
      <c r="H34" s="335"/>
      <c r="I34" s="811"/>
      <c r="J34" s="811"/>
      <c r="K34" s="339"/>
      <c r="L34" s="334" t="str">
        <f>mergeValue(A34) &amp;"."&amp; mergeValue(B34)&amp;"."&amp; mergeValue(C34)&amp;"."&amp; mergeValue(D34)&amp;"."&amp; mergeValue(E34)&amp;"."&amp; mergeValue(F34)</f>
        <v>1.1.1.1.1.1</v>
      </c>
      <c r="M34" s="328"/>
      <c r="N34" s="818"/>
      <c r="O34" s="694"/>
      <c r="P34" s="191"/>
      <c r="Q34" s="191"/>
      <c r="R34" s="806"/>
      <c r="S34" s="817" t="s">
        <v>87</v>
      </c>
      <c r="T34" s="806"/>
      <c r="U34" s="817" t="s">
        <v>88</v>
      </c>
      <c r="V34" s="277"/>
      <c r="W34" s="802" t="s">
        <v>624</v>
      </c>
      <c r="X34" s="293" t="str">
        <f>strCheckDate(O35:V35)</f>
        <v/>
      </c>
      <c r="Y34" s="293"/>
      <c r="Z34" s="312" t="str">
        <f>IF(M34="","",M34 )</f>
        <v/>
      </c>
      <c r="AA34" s="312"/>
      <c r="AB34" s="312"/>
      <c r="AC34" s="312"/>
      <c r="AD34" s="293"/>
      <c r="AE34" s="293"/>
      <c r="AF34" s="293"/>
      <c r="AG34" s="293"/>
      <c r="AH34" s="293"/>
    </row>
    <row r="35" spans="1:36" s="34" customFormat="1" ht="14.25" hidden="1" customHeight="1">
      <c r="A35" s="815"/>
      <c r="B35" s="815"/>
      <c r="C35" s="815"/>
      <c r="D35" s="815"/>
      <c r="E35" s="815"/>
      <c r="F35" s="335"/>
      <c r="G35" s="335"/>
      <c r="H35" s="335"/>
      <c r="I35" s="811"/>
      <c r="J35" s="811"/>
      <c r="K35" s="339"/>
      <c r="L35" s="170"/>
      <c r="M35" s="204"/>
      <c r="N35" s="818"/>
      <c r="O35" s="294"/>
      <c r="P35" s="291"/>
      <c r="Q35" s="292" t="str">
        <f>R34 &amp; "-" &amp; T34</f>
        <v>-</v>
      </c>
      <c r="R35" s="806"/>
      <c r="S35" s="817"/>
      <c r="T35" s="819"/>
      <c r="U35" s="817"/>
      <c r="V35" s="277"/>
      <c r="W35" s="803"/>
      <c r="X35" s="293"/>
      <c r="Y35" s="293"/>
      <c r="Z35" s="293"/>
      <c r="AA35" s="312"/>
      <c r="AB35" s="293"/>
      <c r="AC35" s="293"/>
      <c r="AD35" s="293"/>
      <c r="AE35" s="293"/>
      <c r="AF35" s="293"/>
      <c r="AG35" s="293"/>
      <c r="AH35" s="293"/>
    </row>
    <row r="36" spans="1:36" ht="15" customHeight="1">
      <c r="A36" s="815"/>
      <c r="B36" s="815"/>
      <c r="C36" s="815"/>
      <c r="D36" s="815"/>
      <c r="E36" s="815"/>
      <c r="F36" s="335"/>
      <c r="G36" s="335"/>
      <c r="H36" s="335"/>
      <c r="I36" s="811"/>
      <c r="J36" s="811"/>
      <c r="K36" s="200"/>
      <c r="L36" s="111"/>
      <c r="M36" s="174" t="s">
        <v>406</v>
      </c>
      <c r="N36" s="196"/>
      <c r="O36" s="156"/>
      <c r="P36" s="156"/>
      <c r="Q36" s="156"/>
      <c r="R36" s="257"/>
      <c r="S36" s="197"/>
      <c r="T36" s="197"/>
      <c r="U36" s="197"/>
      <c r="V36" s="185"/>
      <c r="W36" s="804"/>
      <c r="X36" s="302"/>
      <c r="Y36" s="302"/>
      <c r="Z36" s="302"/>
      <c r="AA36" s="312"/>
      <c r="AB36" s="302"/>
      <c r="AC36" s="293"/>
      <c r="AD36" s="293"/>
      <c r="AE36" s="293"/>
      <c r="AF36" s="293"/>
      <c r="AG36" s="293"/>
      <c r="AH36" s="293"/>
      <c r="AI36" s="34"/>
    </row>
    <row r="37" spans="1:36" ht="15" customHeight="1">
      <c r="A37" s="815"/>
      <c r="B37" s="815"/>
      <c r="C37" s="815"/>
      <c r="D37" s="815"/>
      <c r="E37" s="335"/>
      <c r="F37" s="471"/>
      <c r="G37" s="471"/>
      <c r="H37" s="471"/>
      <c r="I37" s="811"/>
      <c r="J37" s="85"/>
      <c r="K37" s="200"/>
      <c r="L37" s="111"/>
      <c r="M37" s="163" t="s">
        <v>13</v>
      </c>
      <c r="N37" s="196"/>
      <c r="O37" s="156"/>
      <c r="P37" s="156"/>
      <c r="Q37" s="156"/>
      <c r="R37" s="257"/>
      <c r="S37" s="197"/>
      <c r="T37" s="197"/>
      <c r="U37" s="196"/>
      <c r="V37" s="197"/>
      <c r="W37" s="185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</row>
    <row r="38" spans="1:36" ht="15" customHeight="1">
      <c r="A38" s="815"/>
      <c r="B38" s="815"/>
      <c r="C38" s="815"/>
      <c r="D38" s="335"/>
      <c r="E38" s="340"/>
      <c r="F38" s="471"/>
      <c r="G38" s="471"/>
      <c r="H38" s="471"/>
      <c r="I38" s="200"/>
      <c r="J38" s="85"/>
      <c r="K38" s="179"/>
      <c r="L38" s="111"/>
      <c r="M38" s="162" t="s">
        <v>407</v>
      </c>
      <c r="N38" s="196"/>
      <c r="O38" s="156"/>
      <c r="P38" s="156"/>
      <c r="Q38" s="156"/>
      <c r="R38" s="257"/>
      <c r="S38" s="197"/>
      <c r="T38" s="197"/>
      <c r="U38" s="196"/>
      <c r="V38" s="197"/>
      <c r="W38" s="185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</row>
    <row r="39" spans="1:36" ht="15" customHeight="1">
      <c r="A39" s="815"/>
      <c r="B39" s="815"/>
      <c r="C39" s="335"/>
      <c r="D39" s="335"/>
      <c r="E39" s="340"/>
      <c r="F39" s="471"/>
      <c r="G39" s="471"/>
      <c r="H39" s="471"/>
      <c r="I39" s="200"/>
      <c r="J39" s="85"/>
      <c r="K39" s="179"/>
      <c r="L39" s="111"/>
      <c r="M39" s="161" t="s">
        <v>676</v>
      </c>
      <c r="N39" s="197"/>
      <c r="O39" s="161"/>
      <c r="P39" s="161"/>
      <c r="Q39" s="161"/>
      <c r="R39" s="257"/>
      <c r="S39" s="197"/>
      <c r="T39" s="197"/>
      <c r="U39" s="196"/>
      <c r="V39" s="197"/>
      <c r="W39" s="185"/>
      <c r="X39" s="302"/>
      <c r="Y39" s="302"/>
      <c r="Z39" s="302"/>
      <c r="AA39" s="302"/>
      <c r="AB39" s="302"/>
      <c r="AC39" s="302"/>
      <c r="AD39" s="302"/>
      <c r="AE39" s="302"/>
      <c r="AF39" s="302"/>
      <c r="AG39" s="302"/>
      <c r="AH39" s="302"/>
    </row>
    <row r="40" spans="1:36" ht="15" customHeight="1">
      <c r="A40" s="815"/>
      <c r="B40" s="335"/>
      <c r="C40" s="340"/>
      <c r="D40" s="340"/>
      <c r="E40" s="340"/>
      <c r="F40" s="471"/>
      <c r="G40" s="471"/>
      <c r="H40" s="471"/>
      <c r="I40" s="200"/>
      <c r="J40" s="85"/>
      <c r="K40" s="179"/>
      <c r="L40" s="111"/>
      <c r="M40" s="176" t="s">
        <v>21</v>
      </c>
      <c r="N40" s="197"/>
      <c r="O40" s="161"/>
      <c r="P40" s="161"/>
      <c r="Q40" s="161"/>
      <c r="R40" s="257"/>
      <c r="S40" s="197"/>
      <c r="T40" s="197"/>
      <c r="U40" s="196"/>
      <c r="V40" s="197"/>
      <c r="W40" s="185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</row>
    <row r="41" spans="1:36" ht="15" customHeight="1">
      <c r="A41" s="335"/>
      <c r="B41" s="341"/>
      <c r="C41" s="341"/>
      <c r="D41" s="341"/>
      <c r="E41" s="342"/>
      <c r="F41" s="341"/>
      <c r="G41" s="471"/>
      <c r="H41" s="471"/>
      <c r="I41" s="199"/>
      <c r="J41" s="85"/>
      <c r="K41" s="339"/>
      <c r="L41" s="111"/>
      <c r="M41" s="209" t="s">
        <v>311</v>
      </c>
      <c r="N41" s="197"/>
      <c r="O41" s="161"/>
      <c r="P41" s="161"/>
      <c r="Q41" s="161"/>
      <c r="R41" s="257"/>
      <c r="S41" s="197"/>
      <c r="T41" s="197"/>
      <c r="U41" s="196"/>
      <c r="V41" s="197"/>
      <c r="W41" s="185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</row>
    <row r="42" spans="1:36" ht="18.75" customHeight="1">
      <c r="X42" s="302"/>
      <c r="Y42" s="302"/>
      <c r="Z42" s="302"/>
      <c r="AA42" s="302"/>
      <c r="AB42" s="302"/>
      <c r="AC42" s="302"/>
      <c r="AD42" s="302"/>
      <c r="AE42" s="302"/>
      <c r="AF42" s="302"/>
      <c r="AG42" s="302"/>
      <c r="AH42" s="302"/>
      <c r="AI42" s="302"/>
      <c r="AJ42" s="302"/>
    </row>
    <row r="43" spans="1:36" s="33" customFormat="1" ht="17.100000000000001" customHeight="1">
      <c r="A43" s="33" t="s">
        <v>15</v>
      </c>
      <c r="C43" s="33" t="s">
        <v>52</v>
      </c>
      <c r="U43" s="182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</row>
    <row r="44" spans="1:36" ht="17.100000000000001" customHeight="1"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</row>
    <row r="45" spans="1:36" s="34" customFormat="1" ht="22.8">
      <c r="A45" s="815">
        <v>1</v>
      </c>
      <c r="B45" s="335"/>
      <c r="C45" s="335"/>
      <c r="D45" s="335"/>
      <c r="E45" s="336"/>
      <c r="F45" s="471"/>
      <c r="G45" s="471"/>
      <c r="H45" s="471"/>
      <c r="I45" s="338"/>
      <c r="J45" s="179"/>
      <c r="K45" s="179"/>
      <c r="L45" s="334">
        <f>mergeValue(A45)</f>
        <v>1</v>
      </c>
      <c r="M45" s="570" t="s">
        <v>23</v>
      </c>
      <c r="N45" s="554"/>
      <c r="O45" s="867"/>
      <c r="P45" s="868"/>
      <c r="Q45" s="868"/>
      <c r="R45" s="868"/>
      <c r="S45" s="868"/>
      <c r="T45" s="868"/>
      <c r="U45" s="868"/>
      <c r="V45" s="869"/>
      <c r="W45" s="582" t="s">
        <v>623</v>
      </c>
      <c r="X45" s="293"/>
      <c r="Y45" s="293"/>
      <c r="Z45" s="293"/>
      <c r="AA45" s="293"/>
      <c r="AB45" s="293"/>
      <c r="AC45" s="293"/>
      <c r="AD45" s="293"/>
      <c r="AE45" s="293"/>
      <c r="AF45" s="293"/>
      <c r="AG45" s="293"/>
      <c r="AH45" s="293"/>
    </row>
    <row r="46" spans="1:36" s="34" customFormat="1" ht="34.200000000000003">
      <c r="A46" s="815"/>
      <c r="B46" s="815">
        <v>1</v>
      </c>
      <c r="C46" s="335"/>
      <c r="D46" s="335"/>
      <c r="E46" s="471"/>
      <c r="F46" s="471"/>
      <c r="G46" s="471"/>
      <c r="H46" s="471"/>
      <c r="I46" s="199"/>
      <c r="J46" s="180"/>
      <c r="L46" s="334" t="str">
        <f>mergeValue(A46) &amp;"."&amp; mergeValue(B46)</f>
        <v>1.1</v>
      </c>
      <c r="M46" s="158" t="s">
        <v>18</v>
      </c>
      <c r="N46" s="280"/>
      <c r="O46" s="867"/>
      <c r="P46" s="868"/>
      <c r="Q46" s="868"/>
      <c r="R46" s="868"/>
      <c r="S46" s="868"/>
      <c r="T46" s="868"/>
      <c r="U46" s="868"/>
      <c r="V46" s="869"/>
      <c r="W46" s="281" t="s">
        <v>484</v>
      </c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</row>
    <row r="47" spans="1:36" s="34" customFormat="1" ht="45.6">
      <c r="A47" s="815"/>
      <c r="B47" s="815"/>
      <c r="C47" s="815">
        <v>1</v>
      </c>
      <c r="D47" s="335"/>
      <c r="E47" s="471"/>
      <c r="F47" s="471"/>
      <c r="G47" s="471"/>
      <c r="H47" s="471"/>
      <c r="I47" s="339"/>
      <c r="J47" s="180"/>
      <c r="K47" s="101"/>
      <c r="L47" s="334" t="str">
        <f>mergeValue(A47) &amp;"."&amp; mergeValue(B47)&amp;"."&amp; mergeValue(C47)</f>
        <v>1.1.1</v>
      </c>
      <c r="M47" s="159" t="s">
        <v>645</v>
      </c>
      <c r="N47" s="280"/>
      <c r="O47" s="867"/>
      <c r="P47" s="868"/>
      <c r="Q47" s="868"/>
      <c r="R47" s="868"/>
      <c r="S47" s="868"/>
      <c r="T47" s="868"/>
      <c r="U47" s="868"/>
      <c r="V47" s="869"/>
      <c r="W47" s="281" t="s">
        <v>650</v>
      </c>
      <c r="X47" s="293"/>
      <c r="Y47" s="293"/>
      <c r="Z47" s="293"/>
      <c r="AA47" s="312"/>
      <c r="AB47" s="293"/>
      <c r="AC47" s="293"/>
      <c r="AD47" s="293"/>
      <c r="AE47" s="293"/>
      <c r="AF47" s="293"/>
      <c r="AG47" s="293"/>
      <c r="AH47" s="293"/>
    </row>
    <row r="48" spans="1:36" s="34" customFormat="1" ht="34.200000000000003">
      <c r="A48" s="815"/>
      <c r="B48" s="815"/>
      <c r="C48" s="815"/>
      <c r="D48" s="815">
        <v>1</v>
      </c>
      <c r="E48" s="471"/>
      <c r="F48" s="471"/>
      <c r="G48" s="471"/>
      <c r="H48" s="471"/>
      <c r="I48" s="811"/>
      <c r="J48" s="180"/>
      <c r="K48" s="101"/>
      <c r="L48" s="334" t="str">
        <f>mergeValue(A48) &amp;"."&amp; mergeValue(B48)&amp;"."&amp; mergeValue(C48)&amp;"."&amp; mergeValue(D48)</f>
        <v>1.1.1.1</v>
      </c>
      <c r="M48" s="160" t="s">
        <v>405</v>
      </c>
      <c r="N48" s="280"/>
      <c r="O48" s="895"/>
      <c r="P48" s="896"/>
      <c r="Q48" s="896"/>
      <c r="R48" s="896"/>
      <c r="S48" s="896"/>
      <c r="T48" s="896"/>
      <c r="U48" s="896"/>
      <c r="V48" s="897"/>
      <c r="W48" s="281" t="s">
        <v>667</v>
      </c>
      <c r="X48" s="293"/>
      <c r="Y48" s="293"/>
      <c r="Z48" s="293"/>
      <c r="AA48" s="312"/>
      <c r="AB48" s="293"/>
      <c r="AC48" s="293"/>
      <c r="AD48" s="293"/>
      <c r="AE48" s="293"/>
      <c r="AF48" s="293"/>
      <c r="AG48" s="293"/>
      <c r="AH48" s="293"/>
    </row>
    <row r="49" spans="1:36" s="34" customFormat="1" ht="33.75" customHeight="1">
      <c r="A49" s="815"/>
      <c r="B49" s="815"/>
      <c r="C49" s="815"/>
      <c r="D49" s="815"/>
      <c r="E49" s="815">
        <v>1</v>
      </c>
      <c r="F49" s="471"/>
      <c r="G49" s="471"/>
      <c r="H49" s="471"/>
      <c r="I49" s="811"/>
      <c r="J49" s="811"/>
      <c r="K49" s="101"/>
      <c r="L49" s="334" t="str">
        <f>mergeValue(A49) &amp;"."&amp; mergeValue(B49)&amp;"."&amp; mergeValue(C49)&amp;"."&amp; mergeValue(D49)&amp;"."&amp; mergeValue(E49)</f>
        <v>1.1.1.1.1</v>
      </c>
      <c r="M49" s="171" t="s">
        <v>10</v>
      </c>
      <c r="N49" s="281"/>
      <c r="O49" s="898"/>
      <c r="P49" s="899"/>
      <c r="Q49" s="899"/>
      <c r="R49" s="899"/>
      <c r="S49" s="899"/>
      <c r="T49" s="899"/>
      <c r="U49" s="899"/>
      <c r="V49" s="900"/>
      <c r="W49" s="281" t="s">
        <v>485</v>
      </c>
      <c r="X49" s="293"/>
      <c r="Y49" s="312" t="str">
        <f>strCheckUnique(Z49:Z52)</f>
        <v/>
      </c>
      <c r="Z49" s="293"/>
      <c r="AA49" s="312"/>
      <c r="AB49" s="293"/>
      <c r="AC49" s="293"/>
      <c r="AD49" s="293"/>
      <c r="AE49" s="293"/>
      <c r="AF49" s="293"/>
      <c r="AG49" s="293"/>
      <c r="AH49" s="293"/>
    </row>
    <row r="50" spans="1:36" s="34" customFormat="1" ht="66" customHeight="1">
      <c r="A50" s="815"/>
      <c r="B50" s="815"/>
      <c r="C50" s="815"/>
      <c r="D50" s="815"/>
      <c r="E50" s="815"/>
      <c r="F50" s="335">
        <v>1</v>
      </c>
      <c r="G50" s="335"/>
      <c r="H50" s="335"/>
      <c r="I50" s="811"/>
      <c r="J50" s="811"/>
      <c r="K50" s="339"/>
      <c r="L50" s="334" t="str">
        <f>mergeValue(A50) &amp;"."&amp; mergeValue(B50)&amp;"."&amp; mergeValue(C50)&amp;"."&amp; mergeValue(D50)&amp;"."&amp; mergeValue(E50)&amp;"."&amp; mergeValue(F50)</f>
        <v>1.1.1.1.1.1</v>
      </c>
      <c r="M50" s="328"/>
      <c r="N50" s="818"/>
      <c r="O50" s="191"/>
      <c r="P50" s="191"/>
      <c r="Q50" s="191"/>
      <c r="R50" s="806"/>
      <c r="S50" s="817" t="s">
        <v>87</v>
      </c>
      <c r="T50" s="806"/>
      <c r="U50" s="817" t="s">
        <v>88</v>
      </c>
      <c r="V50" s="277"/>
      <c r="W50" s="802" t="s">
        <v>624</v>
      </c>
      <c r="X50" s="293" t="str">
        <f>strCheckDate(O51:V51)</f>
        <v/>
      </c>
      <c r="Y50" s="293"/>
      <c r="Z50" s="312" t="str">
        <f>IF(M50="","",M50 )</f>
        <v/>
      </c>
      <c r="AA50" s="312"/>
      <c r="AB50" s="312"/>
      <c r="AC50" s="312"/>
      <c r="AD50" s="293"/>
      <c r="AE50" s="293"/>
      <c r="AF50" s="293"/>
      <c r="AG50" s="293"/>
      <c r="AH50" s="293"/>
    </row>
    <row r="51" spans="1:36" s="34" customFormat="1" ht="14.25" hidden="1" customHeight="1">
      <c r="A51" s="815"/>
      <c r="B51" s="815"/>
      <c r="C51" s="815"/>
      <c r="D51" s="815"/>
      <c r="E51" s="815"/>
      <c r="F51" s="335"/>
      <c r="G51" s="335"/>
      <c r="H51" s="335"/>
      <c r="I51" s="811"/>
      <c r="J51" s="811"/>
      <c r="K51" s="339"/>
      <c r="L51" s="170"/>
      <c r="M51" s="204"/>
      <c r="N51" s="818"/>
      <c r="O51" s="294"/>
      <c r="P51" s="291"/>
      <c r="Q51" s="292" t="str">
        <f>R50 &amp; "-" &amp; T50</f>
        <v>-</v>
      </c>
      <c r="R51" s="806"/>
      <c r="S51" s="817"/>
      <c r="T51" s="819"/>
      <c r="U51" s="817"/>
      <c r="V51" s="277"/>
      <c r="W51" s="803"/>
      <c r="X51" s="293"/>
      <c r="Y51" s="293"/>
      <c r="Z51" s="293"/>
      <c r="AA51" s="312"/>
      <c r="AB51" s="293"/>
      <c r="AC51" s="293"/>
      <c r="AD51" s="293"/>
      <c r="AE51" s="293"/>
      <c r="AF51" s="293"/>
      <c r="AG51" s="293"/>
      <c r="AH51" s="293"/>
    </row>
    <row r="52" spans="1:36" ht="15" customHeight="1">
      <c r="A52" s="815"/>
      <c r="B52" s="815"/>
      <c r="C52" s="815"/>
      <c r="D52" s="815"/>
      <c r="E52" s="815"/>
      <c r="F52" s="335"/>
      <c r="G52" s="335"/>
      <c r="H52" s="335"/>
      <c r="I52" s="811"/>
      <c r="J52" s="811"/>
      <c r="K52" s="200"/>
      <c r="L52" s="111"/>
      <c r="M52" s="174" t="s">
        <v>406</v>
      </c>
      <c r="N52" s="196"/>
      <c r="O52" s="156"/>
      <c r="P52" s="156"/>
      <c r="Q52" s="156"/>
      <c r="R52" s="257"/>
      <c r="S52" s="197"/>
      <c r="T52" s="197"/>
      <c r="U52" s="197"/>
      <c r="V52" s="185"/>
      <c r="W52" s="804"/>
      <c r="X52" s="302"/>
      <c r="Y52" s="302"/>
      <c r="Z52" s="302"/>
      <c r="AA52" s="312"/>
      <c r="AB52" s="302"/>
      <c r="AC52" s="293"/>
      <c r="AD52" s="293"/>
      <c r="AE52" s="293"/>
      <c r="AF52" s="293"/>
      <c r="AG52" s="293"/>
      <c r="AH52" s="293"/>
      <c r="AI52" s="34"/>
    </row>
    <row r="53" spans="1:36" ht="15" customHeight="1">
      <c r="A53" s="815"/>
      <c r="B53" s="815"/>
      <c r="C53" s="815"/>
      <c r="D53" s="815"/>
      <c r="E53" s="335"/>
      <c r="F53" s="471"/>
      <c r="G53" s="471"/>
      <c r="H53" s="471"/>
      <c r="I53" s="811"/>
      <c r="J53" s="85"/>
      <c r="K53" s="200"/>
      <c r="L53" s="111"/>
      <c r="M53" s="163" t="s">
        <v>13</v>
      </c>
      <c r="N53" s="196"/>
      <c r="O53" s="156"/>
      <c r="P53" s="156"/>
      <c r="Q53" s="156"/>
      <c r="R53" s="257"/>
      <c r="S53" s="197"/>
      <c r="T53" s="197"/>
      <c r="U53" s="196"/>
      <c r="V53" s="197"/>
      <c r="W53" s="185"/>
      <c r="X53" s="302"/>
      <c r="Y53" s="302"/>
      <c r="Z53" s="302"/>
      <c r="AA53" s="302"/>
      <c r="AB53" s="302"/>
      <c r="AC53" s="302"/>
      <c r="AD53" s="302"/>
      <c r="AE53" s="302"/>
      <c r="AF53" s="302"/>
      <c r="AG53" s="302"/>
      <c r="AH53" s="302"/>
    </row>
    <row r="54" spans="1:36" ht="15" customHeight="1">
      <c r="A54" s="815"/>
      <c r="B54" s="815"/>
      <c r="C54" s="815"/>
      <c r="D54" s="335"/>
      <c r="E54" s="340"/>
      <c r="F54" s="471"/>
      <c r="G54" s="471"/>
      <c r="H54" s="471"/>
      <c r="I54" s="200"/>
      <c r="J54" s="85"/>
      <c r="K54" s="179"/>
      <c r="L54" s="111"/>
      <c r="M54" s="162" t="s">
        <v>407</v>
      </c>
      <c r="N54" s="196"/>
      <c r="O54" s="156"/>
      <c r="P54" s="156"/>
      <c r="Q54" s="156"/>
      <c r="R54" s="257"/>
      <c r="S54" s="197"/>
      <c r="T54" s="197"/>
      <c r="U54" s="196"/>
      <c r="V54" s="197"/>
      <c r="W54" s="185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</row>
    <row r="55" spans="1:36" ht="15" customHeight="1">
      <c r="A55" s="815"/>
      <c r="B55" s="815"/>
      <c r="C55" s="335"/>
      <c r="D55" s="335"/>
      <c r="E55" s="340"/>
      <c r="F55" s="471"/>
      <c r="G55" s="471"/>
      <c r="H55" s="471"/>
      <c r="I55" s="200"/>
      <c r="J55" s="85"/>
      <c r="K55" s="179"/>
      <c r="L55" s="111"/>
      <c r="M55" s="161" t="s">
        <v>676</v>
      </c>
      <c r="N55" s="197"/>
      <c r="O55" s="161"/>
      <c r="P55" s="161"/>
      <c r="Q55" s="161"/>
      <c r="R55" s="257"/>
      <c r="S55" s="197"/>
      <c r="T55" s="197"/>
      <c r="U55" s="196"/>
      <c r="V55" s="197"/>
      <c r="W55" s="185"/>
      <c r="X55" s="302"/>
      <c r="Y55" s="302"/>
      <c r="Z55" s="302"/>
      <c r="AA55" s="302"/>
      <c r="AB55" s="302"/>
      <c r="AC55" s="302"/>
      <c r="AD55" s="302"/>
      <c r="AE55" s="302"/>
      <c r="AF55" s="302"/>
      <c r="AG55" s="302"/>
      <c r="AH55" s="302"/>
    </row>
    <row r="56" spans="1:36" ht="15" customHeight="1">
      <c r="A56" s="815"/>
      <c r="B56" s="335"/>
      <c r="C56" s="340"/>
      <c r="D56" s="340"/>
      <c r="E56" s="340"/>
      <c r="F56" s="471"/>
      <c r="G56" s="471"/>
      <c r="H56" s="471"/>
      <c r="I56" s="200"/>
      <c r="J56" s="85"/>
      <c r="K56" s="179"/>
      <c r="L56" s="111"/>
      <c r="M56" s="176" t="s">
        <v>21</v>
      </c>
      <c r="N56" s="197"/>
      <c r="O56" s="161"/>
      <c r="P56" s="161"/>
      <c r="Q56" s="161"/>
      <c r="R56" s="257"/>
      <c r="S56" s="197"/>
      <c r="T56" s="197"/>
      <c r="U56" s="196"/>
      <c r="V56" s="197"/>
      <c r="W56" s="185"/>
      <c r="X56" s="302"/>
      <c r="Y56" s="302"/>
      <c r="Z56" s="302"/>
      <c r="AA56" s="302"/>
      <c r="AB56" s="302"/>
      <c r="AC56" s="302"/>
      <c r="AD56" s="302"/>
      <c r="AE56" s="302"/>
      <c r="AF56" s="302"/>
      <c r="AG56" s="302"/>
      <c r="AH56" s="302"/>
    </row>
    <row r="57" spans="1:36" ht="15" customHeight="1">
      <c r="A57" s="335"/>
      <c r="B57" s="341"/>
      <c r="C57" s="341"/>
      <c r="D57" s="341"/>
      <c r="E57" s="342"/>
      <c r="F57" s="341"/>
      <c r="G57" s="471"/>
      <c r="H57" s="471"/>
      <c r="I57" s="199"/>
      <c r="J57" s="85"/>
      <c r="K57" s="339"/>
      <c r="L57" s="111"/>
      <c r="M57" s="209" t="s">
        <v>311</v>
      </c>
      <c r="N57" s="197"/>
      <c r="O57" s="161"/>
      <c r="P57" s="161"/>
      <c r="Q57" s="161"/>
      <c r="R57" s="257"/>
      <c r="S57" s="197"/>
      <c r="T57" s="197"/>
      <c r="U57" s="196"/>
      <c r="V57" s="197"/>
      <c r="W57" s="185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</row>
    <row r="58" spans="1:36" ht="18.75" hidden="1" customHeight="1">
      <c r="X58" s="302"/>
      <c r="Y58" s="302"/>
      <c r="Z58" s="302"/>
      <c r="AA58" s="302"/>
      <c r="AB58" s="302"/>
      <c r="AC58" s="302"/>
      <c r="AD58" s="302"/>
      <c r="AE58" s="302"/>
      <c r="AF58" s="302"/>
      <c r="AG58" s="302"/>
      <c r="AH58" s="302"/>
      <c r="AI58" s="302"/>
      <c r="AJ58" s="302"/>
    </row>
    <row r="59" spans="1:36" s="33" customFormat="1" ht="17.100000000000001" hidden="1" customHeight="1">
      <c r="A59" s="33" t="s">
        <v>15</v>
      </c>
      <c r="C59" s="33" t="s">
        <v>53</v>
      </c>
      <c r="V59" s="182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</row>
    <row r="60" spans="1:36" ht="17.100000000000001" hidden="1" customHeight="1"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302"/>
      <c r="Y60" s="302"/>
      <c r="Z60" s="302"/>
      <c r="AA60" s="302"/>
      <c r="AB60" s="302"/>
      <c r="AC60" s="302"/>
      <c r="AD60" s="302"/>
      <c r="AE60" s="302"/>
      <c r="AF60" s="302"/>
      <c r="AG60" s="302"/>
      <c r="AH60" s="302"/>
      <c r="AI60" s="302"/>
      <c r="AJ60" s="302"/>
    </row>
    <row r="61" spans="1:36" s="34" customFormat="1" ht="22.8" hidden="1">
      <c r="A61" s="815">
        <v>1</v>
      </c>
      <c r="B61" s="335"/>
      <c r="C61" s="335"/>
      <c r="D61" s="335"/>
      <c r="E61" s="336"/>
      <c r="F61" s="471"/>
      <c r="G61" s="471"/>
      <c r="H61" s="471"/>
      <c r="I61" s="338"/>
      <c r="J61" s="179"/>
      <c r="K61" s="179"/>
      <c r="L61" s="334">
        <f>mergeValue(A61)</f>
        <v>1</v>
      </c>
      <c r="M61" s="570" t="s">
        <v>23</v>
      </c>
      <c r="N61" s="554"/>
      <c r="O61" s="813"/>
      <c r="P61" s="813"/>
      <c r="Q61" s="813"/>
      <c r="R61" s="813"/>
      <c r="S61" s="813"/>
      <c r="T61" s="813"/>
      <c r="U61" s="813"/>
      <c r="V61" s="813"/>
      <c r="W61" s="582" t="s">
        <v>623</v>
      </c>
      <c r="X61" s="293"/>
      <c r="Y61" s="293"/>
      <c r="Z61" s="293"/>
      <c r="AA61" s="293"/>
      <c r="AB61" s="293"/>
      <c r="AC61" s="293"/>
      <c r="AD61" s="293"/>
      <c r="AE61" s="293"/>
      <c r="AF61" s="293"/>
      <c r="AG61" s="293"/>
      <c r="AH61" s="293"/>
    </row>
    <row r="62" spans="1:36" s="34" customFormat="1" ht="34.200000000000003" hidden="1">
      <c r="A62" s="815"/>
      <c r="B62" s="815">
        <v>1</v>
      </c>
      <c r="C62" s="335"/>
      <c r="D62" s="335"/>
      <c r="E62" s="471"/>
      <c r="F62" s="471"/>
      <c r="G62" s="471"/>
      <c r="H62" s="471"/>
      <c r="I62" s="199"/>
      <c r="J62" s="180"/>
      <c r="L62" s="334" t="str">
        <f>mergeValue(A62) &amp;"."&amp; mergeValue(B62)</f>
        <v>1.1</v>
      </c>
      <c r="M62" s="158" t="s">
        <v>18</v>
      </c>
      <c r="N62" s="280"/>
      <c r="O62" s="813"/>
      <c r="P62" s="813"/>
      <c r="Q62" s="813"/>
      <c r="R62" s="813"/>
      <c r="S62" s="813"/>
      <c r="T62" s="813"/>
      <c r="U62" s="813"/>
      <c r="V62" s="813"/>
      <c r="W62" s="281" t="s">
        <v>484</v>
      </c>
      <c r="X62" s="293"/>
      <c r="Y62" s="293"/>
      <c r="Z62" s="293"/>
      <c r="AA62" s="293"/>
      <c r="AB62" s="293"/>
      <c r="AC62" s="293"/>
      <c r="AD62" s="293"/>
      <c r="AE62" s="293"/>
      <c r="AF62" s="293"/>
      <c r="AG62" s="293"/>
      <c r="AH62" s="293"/>
    </row>
    <row r="63" spans="1:36" s="34" customFormat="1" ht="45.6" hidden="1">
      <c r="A63" s="815"/>
      <c r="B63" s="815"/>
      <c r="C63" s="815">
        <v>1</v>
      </c>
      <c r="D63" s="335"/>
      <c r="E63" s="471"/>
      <c r="F63" s="471"/>
      <c r="G63" s="471"/>
      <c r="H63" s="471"/>
      <c r="I63" s="339"/>
      <c r="J63" s="180"/>
      <c r="K63" s="101"/>
      <c r="L63" s="334" t="str">
        <f>mergeValue(A63) &amp;"."&amp; mergeValue(B63)&amp;"."&amp; mergeValue(C63)</f>
        <v>1.1.1</v>
      </c>
      <c r="M63" s="159" t="s">
        <v>645</v>
      </c>
      <c r="N63" s="280"/>
      <c r="O63" s="813"/>
      <c r="P63" s="813"/>
      <c r="Q63" s="813"/>
      <c r="R63" s="813"/>
      <c r="S63" s="813"/>
      <c r="T63" s="813"/>
      <c r="U63" s="813"/>
      <c r="V63" s="813"/>
      <c r="W63" s="281" t="s">
        <v>650</v>
      </c>
      <c r="X63" s="293"/>
      <c r="Y63" s="293"/>
      <c r="Z63" s="293"/>
      <c r="AA63" s="312"/>
      <c r="AB63" s="293"/>
      <c r="AC63" s="293"/>
      <c r="AD63" s="293"/>
      <c r="AE63" s="293"/>
      <c r="AF63" s="293"/>
      <c r="AG63" s="293"/>
      <c r="AH63" s="293"/>
    </row>
    <row r="64" spans="1:36" s="34" customFormat="1" ht="34.200000000000003" hidden="1">
      <c r="A64" s="815"/>
      <c r="B64" s="815"/>
      <c r="C64" s="815"/>
      <c r="D64" s="815">
        <v>1</v>
      </c>
      <c r="E64" s="471"/>
      <c r="F64" s="471"/>
      <c r="G64" s="471"/>
      <c r="H64" s="471"/>
      <c r="I64" s="811"/>
      <c r="J64" s="180"/>
      <c r="K64" s="101"/>
      <c r="L64" s="334" t="str">
        <f>mergeValue(A64) &amp;"."&amp; mergeValue(B64)&amp;"."&amp; mergeValue(C64)&amp;"."&amp; mergeValue(D64)</f>
        <v>1.1.1.1</v>
      </c>
      <c r="M64" s="160" t="s">
        <v>405</v>
      </c>
      <c r="N64" s="280"/>
      <c r="O64" s="809"/>
      <c r="P64" s="809"/>
      <c r="Q64" s="809"/>
      <c r="R64" s="809"/>
      <c r="S64" s="809"/>
      <c r="T64" s="809"/>
      <c r="U64" s="809"/>
      <c r="V64" s="809"/>
      <c r="W64" s="281" t="s">
        <v>603</v>
      </c>
      <c r="X64" s="293"/>
      <c r="Y64" s="293"/>
      <c r="Z64" s="293"/>
      <c r="AA64" s="312"/>
      <c r="AB64" s="293"/>
      <c r="AC64" s="293"/>
      <c r="AD64" s="293"/>
      <c r="AE64" s="293"/>
      <c r="AF64" s="293"/>
      <c r="AG64" s="293"/>
      <c r="AH64" s="293"/>
    </row>
    <row r="65" spans="1:36" s="34" customFormat="1" ht="33.75" hidden="1" customHeight="1">
      <c r="A65" s="815"/>
      <c r="B65" s="815"/>
      <c r="C65" s="815"/>
      <c r="D65" s="815"/>
      <c r="E65" s="815">
        <v>1</v>
      </c>
      <c r="F65" s="471"/>
      <c r="G65" s="471"/>
      <c r="H65" s="471"/>
      <c r="I65" s="811"/>
      <c r="J65" s="811"/>
      <c r="K65" s="101"/>
      <c r="L65" s="334" t="str">
        <f>mergeValue(A65) &amp;"."&amp; mergeValue(B65)&amp;"."&amp; mergeValue(C65)&amp;"."&amp; mergeValue(D65)&amp;"."&amp; mergeValue(E65)</f>
        <v>1.1.1.1.1</v>
      </c>
      <c r="M65" s="171" t="s">
        <v>10</v>
      </c>
      <c r="N65" s="281"/>
      <c r="O65" s="808"/>
      <c r="P65" s="808"/>
      <c r="Q65" s="808"/>
      <c r="R65" s="808"/>
      <c r="S65" s="808"/>
      <c r="T65" s="808"/>
      <c r="U65" s="808"/>
      <c r="V65" s="808"/>
      <c r="W65" s="281" t="s">
        <v>485</v>
      </c>
      <c r="X65" s="293"/>
      <c r="Y65" s="312" t="str">
        <f>strCheckUnique(Z65:Z68)</f>
        <v/>
      </c>
      <c r="Z65" s="293"/>
      <c r="AA65" s="312"/>
      <c r="AB65" s="293"/>
      <c r="AC65" s="293"/>
      <c r="AD65" s="293"/>
      <c r="AE65" s="293"/>
      <c r="AF65" s="293"/>
      <c r="AG65" s="293"/>
      <c r="AH65" s="293"/>
    </row>
    <row r="66" spans="1:36" s="34" customFormat="1" ht="66" hidden="1" customHeight="1">
      <c r="A66" s="815"/>
      <c r="B66" s="815"/>
      <c r="C66" s="815"/>
      <c r="D66" s="815"/>
      <c r="E66" s="815"/>
      <c r="F66" s="335">
        <v>1</v>
      </c>
      <c r="G66" s="335"/>
      <c r="H66" s="335"/>
      <c r="I66" s="811"/>
      <c r="J66" s="811"/>
      <c r="K66" s="339"/>
      <c r="L66" s="334" t="str">
        <f>mergeValue(A66) &amp;"."&amp; mergeValue(B66)&amp;"."&amp; mergeValue(C66)&amp;"."&amp; mergeValue(D66)&amp;"."&amp; mergeValue(E66)&amp;"."&amp; mergeValue(F66)</f>
        <v>1.1.1.1.1.1</v>
      </c>
      <c r="M66" s="328"/>
      <c r="N66" s="818"/>
      <c r="O66" s="191"/>
      <c r="P66" s="191"/>
      <c r="Q66" s="191"/>
      <c r="R66" s="806"/>
      <c r="S66" s="817" t="s">
        <v>87</v>
      </c>
      <c r="T66" s="806"/>
      <c r="U66" s="817" t="s">
        <v>88</v>
      </c>
      <c r="V66" s="277"/>
      <c r="W66" s="802" t="s">
        <v>624</v>
      </c>
      <c r="X66" s="293" t="str">
        <f>strCheckDate(O67:V67)</f>
        <v/>
      </c>
      <c r="Y66" s="293"/>
      <c r="Z66" s="312" t="str">
        <f>IF(M66="","",M66 )</f>
        <v/>
      </c>
      <c r="AA66" s="312"/>
      <c r="AB66" s="312"/>
      <c r="AC66" s="312"/>
      <c r="AD66" s="293"/>
      <c r="AE66" s="293"/>
      <c r="AF66" s="293"/>
      <c r="AG66" s="293"/>
      <c r="AH66" s="293"/>
    </row>
    <row r="67" spans="1:36" s="34" customFormat="1" ht="14.25" hidden="1" customHeight="1">
      <c r="A67" s="815"/>
      <c r="B67" s="815"/>
      <c r="C67" s="815"/>
      <c r="D67" s="815"/>
      <c r="E67" s="815"/>
      <c r="F67" s="335"/>
      <c r="G67" s="335"/>
      <c r="H67" s="335"/>
      <c r="I67" s="811"/>
      <c r="J67" s="811"/>
      <c r="K67" s="339"/>
      <c r="L67" s="170"/>
      <c r="M67" s="204"/>
      <c r="N67" s="818"/>
      <c r="O67" s="294"/>
      <c r="P67" s="291"/>
      <c r="Q67" s="292" t="str">
        <f>R66 &amp; "-" &amp; T66</f>
        <v>-</v>
      </c>
      <c r="R67" s="806"/>
      <c r="S67" s="817"/>
      <c r="T67" s="819"/>
      <c r="U67" s="817"/>
      <c r="V67" s="277"/>
      <c r="W67" s="803"/>
      <c r="X67" s="293"/>
      <c r="Y67" s="293"/>
      <c r="Z67" s="293"/>
      <c r="AA67" s="312"/>
      <c r="AB67" s="293"/>
      <c r="AC67" s="293"/>
      <c r="AD67" s="293"/>
      <c r="AE67" s="293"/>
      <c r="AF67" s="293"/>
      <c r="AG67" s="293"/>
      <c r="AH67" s="293"/>
    </row>
    <row r="68" spans="1:36" ht="15" hidden="1" customHeight="1">
      <c r="A68" s="815"/>
      <c r="B68" s="815"/>
      <c r="C68" s="815"/>
      <c r="D68" s="815"/>
      <c r="E68" s="815"/>
      <c r="F68" s="335"/>
      <c r="G68" s="335"/>
      <c r="H68" s="335"/>
      <c r="I68" s="811"/>
      <c r="J68" s="811"/>
      <c r="K68" s="200"/>
      <c r="L68" s="111"/>
      <c r="M68" s="174" t="s">
        <v>406</v>
      </c>
      <c r="N68" s="196"/>
      <c r="O68" s="156"/>
      <c r="P68" s="156"/>
      <c r="Q68" s="156"/>
      <c r="R68" s="257"/>
      <c r="S68" s="197"/>
      <c r="T68" s="197"/>
      <c r="U68" s="197"/>
      <c r="V68" s="185"/>
      <c r="W68" s="804"/>
      <c r="X68" s="302"/>
      <c r="Y68" s="302"/>
      <c r="Z68" s="302"/>
      <c r="AA68" s="312"/>
      <c r="AB68" s="302"/>
      <c r="AC68" s="293"/>
      <c r="AD68" s="293"/>
      <c r="AE68" s="293"/>
      <c r="AF68" s="293"/>
      <c r="AG68" s="293"/>
      <c r="AH68" s="293"/>
      <c r="AI68" s="34"/>
    </row>
    <row r="69" spans="1:36" ht="13.8" hidden="1">
      <c r="A69" s="815"/>
      <c r="B69" s="815"/>
      <c r="C69" s="815"/>
      <c r="D69" s="815"/>
      <c r="E69" s="335"/>
      <c r="F69" s="471"/>
      <c r="G69" s="471"/>
      <c r="H69" s="471"/>
      <c r="I69" s="811"/>
      <c r="J69" s="85"/>
      <c r="K69" s="200"/>
      <c r="L69" s="111"/>
      <c r="M69" s="163" t="s">
        <v>13</v>
      </c>
      <c r="N69" s="196"/>
      <c r="O69" s="156"/>
      <c r="P69" s="156"/>
      <c r="Q69" s="156"/>
      <c r="R69" s="257"/>
      <c r="S69" s="197"/>
      <c r="T69" s="197"/>
      <c r="U69" s="196"/>
      <c r="V69" s="197"/>
      <c r="W69" s="185"/>
      <c r="X69" s="302"/>
      <c r="Y69" s="302"/>
      <c r="Z69" s="302"/>
      <c r="AA69" s="302"/>
      <c r="AB69" s="302"/>
      <c r="AC69" s="302"/>
      <c r="AD69" s="302"/>
      <c r="AE69" s="302"/>
      <c r="AF69" s="302"/>
      <c r="AG69" s="302"/>
      <c r="AH69" s="302"/>
    </row>
    <row r="70" spans="1:36" ht="13.8" hidden="1">
      <c r="A70" s="815"/>
      <c r="B70" s="815"/>
      <c r="C70" s="815"/>
      <c r="D70" s="335"/>
      <c r="E70" s="340"/>
      <c r="F70" s="471"/>
      <c r="G70" s="471"/>
      <c r="H70" s="471"/>
      <c r="I70" s="200"/>
      <c r="J70" s="85"/>
      <c r="K70" s="179"/>
      <c r="L70" s="111"/>
      <c r="M70" s="162" t="s">
        <v>407</v>
      </c>
      <c r="N70" s="196"/>
      <c r="O70" s="156"/>
      <c r="P70" s="156"/>
      <c r="Q70" s="156"/>
      <c r="R70" s="257"/>
      <c r="S70" s="197"/>
      <c r="T70" s="197"/>
      <c r="U70" s="196"/>
      <c r="V70" s="197"/>
      <c r="W70" s="185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</row>
    <row r="71" spans="1:36" ht="13.8" hidden="1">
      <c r="A71" s="815"/>
      <c r="B71" s="815"/>
      <c r="C71" s="335"/>
      <c r="D71" s="335"/>
      <c r="E71" s="340"/>
      <c r="F71" s="471"/>
      <c r="G71" s="471"/>
      <c r="H71" s="471"/>
      <c r="I71" s="200"/>
      <c r="J71" s="85"/>
      <c r="K71" s="179"/>
      <c r="L71" s="111"/>
      <c r="M71" s="161" t="s">
        <v>676</v>
      </c>
      <c r="N71" s="197"/>
      <c r="O71" s="161"/>
      <c r="P71" s="161"/>
      <c r="Q71" s="161"/>
      <c r="R71" s="257"/>
      <c r="S71" s="197"/>
      <c r="T71" s="197"/>
      <c r="U71" s="196"/>
      <c r="V71" s="197"/>
      <c r="W71" s="185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</row>
    <row r="72" spans="1:36" ht="13.8" hidden="1">
      <c r="A72" s="815"/>
      <c r="B72" s="335"/>
      <c r="C72" s="340"/>
      <c r="D72" s="340"/>
      <c r="E72" s="340"/>
      <c r="F72" s="471"/>
      <c r="G72" s="471"/>
      <c r="H72" s="471"/>
      <c r="I72" s="200"/>
      <c r="J72" s="85"/>
      <c r="K72" s="179"/>
      <c r="L72" s="111"/>
      <c r="M72" s="176" t="s">
        <v>21</v>
      </c>
      <c r="N72" s="197"/>
      <c r="O72" s="161"/>
      <c r="P72" s="161"/>
      <c r="Q72" s="161"/>
      <c r="R72" s="257"/>
      <c r="S72" s="197"/>
      <c r="T72" s="197"/>
      <c r="U72" s="196"/>
      <c r="V72" s="197"/>
      <c r="W72" s="185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</row>
    <row r="73" spans="1:36" ht="13.8" hidden="1">
      <c r="A73" s="335"/>
      <c r="B73" s="341"/>
      <c r="C73" s="341"/>
      <c r="D73" s="341"/>
      <c r="E73" s="342"/>
      <c r="F73" s="341"/>
      <c r="G73" s="471"/>
      <c r="H73" s="471"/>
      <c r="I73" s="199"/>
      <c r="J73" s="85"/>
      <c r="K73" s="339"/>
      <c r="L73" s="111"/>
      <c r="M73" s="209" t="s">
        <v>311</v>
      </c>
      <c r="N73" s="197"/>
      <c r="O73" s="161"/>
      <c r="P73" s="161"/>
      <c r="Q73" s="161"/>
      <c r="R73" s="257"/>
      <c r="S73" s="197"/>
      <c r="T73" s="197"/>
      <c r="U73" s="196"/>
      <c r="V73" s="197"/>
      <c r="W73" s="185"/>
      <c r="X73" s="302"/>
      <c r="Y73" s="302"/>
      <c r="Z73" s="302"/>
      <c r="AA73" s="302"/>
      <c r="AB73" s="302"/>
      <c r="AC73" s="302"/>
      <c r="AD73" s="302"/>
      <c r="AE73" s="302"/>
      <c r="AF73" s="302"/>
      <c r="AG73" s="302"/>
      <c r="AH73" s="302"/>
    </row>
    <row r="74" spans="1:36" ht="18.75" hidden="1" customHeight="1"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  <c r="AJ74" s="302"/>
    </row>
    <row r="75" spans="1:36" s="33" customFormat="1" ht="17.100000000000001" hidden="1" customHeight="1">
      <c r="A75" s="33" t="s">
        <v>15</v>
      </c>
      <c r="C75" s="33" t="s">
        <v>54</v>
      </c>
      <c r="V75" s="182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</row>
    <row r="76" spans="1:36" ht="17.100000000000001" hidden="1" customHeight="1">
      <c r="L76" s="126"/>
      <c r="M76" s="126"/>
      <c r="N76" s="126"/>
      <c r="O76" s="126"/>
      <c r="P76" s="126"/>
      <c r="Q76" s="126"/>
      <c r="R76" s="126"/>
      <c r="S76" s="126"/>
      <c r="T76" s="126"/>
      <c r="U76" s="126"/>
      <c r="V76" s="126"/>
      <c r="W76" s="126"/>
      <c r="X76" s="302"/>
      <c r="Y76" s="302"/>
      <c r="Z76" s="302"/>
      <c r="AA76" s="302"/>
      <c r="AB76" s="302"/>
      <c r="AC76" s="302"/>
      <c r="AD76" s="302"/>
      <c r="AE76" s="302"/>
      <c r="AF76" s="302"/>
      <c r="AG76" s="302"/>
      <c r="AH76" s="302"/>
      <c r="AI76" s="302"/>
      <c r="AJ76" s="302"/>
    </row>
    <row r="77" spans="1:36" s="34" customFormat="1" ht="22.8" hidden="1">
      <c r="A77" s="815">
        <v>1</v>
      </c>
      <c r="B77" s="335"/>
      <c r="C77" s="335"/>
      <c r="D77" s="335"/>
      <c r="E77" s="336"/>
      <c r="F77" s="471"/>
      <c r="G77" s="471"/>
      <c r="H77" s="471"/>
      <c r="I77" s="338"/>
      <c r="J77" s="179"/>
      <c r="K77" s="179"/>
      <c r="L77" s="334">
        <f>mergeValue(A77)</f>
        <v>1</v>
      </c>
      <c r="M77" s="570" t="s">
        <v>23</v>
      </c>
      <c r="N77" s="554"/>
      <c r="O77" s="867"/>
      <c r="P77" s="868"/>
      <c r="Q77" s="868"/>
      <c r="R77" s="868"/>
      <c r="S77" s="868"/>
      <c r="T77" s="868"/>
      <c r="U77" s="868"/>
      <c r="V77" s="869"/>
      <c r="W77" s="582" t="s">
        <v>623</v>
      </c>
      <c r="X77" s="293"/>
      <c r="Y77" s="293"/>
      <c r="Z77" s="293"/>
      <c r="AA77" s="293"/>
      <c r="AB77" s="293"/>
      <c r="AC77" s="293"/>
      <c r="AD77" s="293"/>
      <c r="AE77" s="293"/>
      <c r="AF77" s="293"/>
      <c r="AG77" s="293"/>
      <c r="AH77" s="293"/>
      <c r="AI77" s="293"/>
    </row>
    <row r="78" spans="1:36" s="34" customFormat="1" ht="34.200000000000003" hidden="1">
      <c r="A78" s="815"/>
      <c r="B78" s="815">
        <v>1</v>
      </c>
      <c r="C78" s="335"/>
      <c r="D78" s="335"/>
      <c r="E78" s="471"/>
      <c r="F78" s="471"/>
      <c r="G78" s="471"/>
      <c r="H78" s="471"/>
      <c r="I78" s="199"/>
      <c r="J78" s="180"/>
      <c r="L78" s="334" t="str">
        <f>mergeValue(A78) &amp;"."&amp; mergeValue(B78)</f>
        <v>1.1</v>
      </c>
      <c r="M78" s="158" t="s">
        <v>18</v>
      </c>
      <c r="N78" s="280"/>
      <c r="O78" s="867"/>
      <c r="P78" s="868"/>
      <c r="Q78" s="868"/>
      <c r="R78" s="868"/>
      <c r="S78" s="868"/>
      <c r="T78" s="868"/>
      <c r="U78" s="868"/>
      <c r="V78" s="869"/>
      <c r="W78" s="281" t="s">
        <v>484</v>
      </c>
      <c r="X78" s="293"/>
      <c r="Y78" s="293"/>
      <c r="Z78" s="293"/>
      <c r="AA78" s="293"/>
      <c r="AB78" s="293"/>
      <c r="AC78" s="293"/>
      <c r="AD78" s="293"/>
      <c r="AE78" s="293"/>
      <c r="AF78" s="293"/>
      <c r="AG78" s="293"/>
      <c r="AH78" s="293"/>
      <c r="AI78" s="293"/>
    </row>
    <row r="79" spans="1:36" s="34" customFormat="1" ht="45.6" hidden="1">
      <c r="A79" s="815"/>
      <c r="B79" s="815"/>
      <c r="C79" s="815">
        <v>1</v>
      </c>
      <c r="D79" s="335"/>
      <c r="E79" s="471"/>
      <c r="F79" s="471"/>
      <c r="G79" s="471"/>
      <c r="H79" s="471"/>
      <c r="I79" s="339"/>
      <c r="J79" s="180"/>
      <c r="K79" s="101"/>
      <c r="L79" s="334" t="str">
        <f>mergeValue(A79) &amp;"."&amp; mergeValue(B79)&amp;"."&amp; mergeValue(C79)</f>
        <v>1.1.1</v>
      </c>
      <c r="M79" s="159" t="s">
        <v>645</v>
      </c>
      <c r="N79" s="280"/>
      <c r="O79" s="867"/>
      <c r="P79" s="868"/>
      <c r="Q79" s="868"/>
      <c r="R79" s="868"/>
      <c r="S79" s="868"/>
      <c r="T79" s="868"/>
      <c r="U79" s="868"/>
      <c r="V79" s="869"/>
      <c r="W79" s="281" t="s">
        <v>650</v>
      </c>
      <c r="X79" s="293"/>
      <c r="Y79" s="293"/>
      <c r="Z79" s="293"/>
      <c r="AA79" s="293"/>
      <c r="AB79" s="293"/>
      <c r="AC79" s="293"/>
      <c r="AD79" s="293"/>
      <c r="AE79" s="293"/>
      <c r="AF79" s="293"/>
      <c r="AG79" s="293"/>
      <c r="AH79" s="293"/>
      <c r="AI79" s="293"/>
    </row>
    <row r="80" spans="1:36" s="34" customFormat="1" ht="34.200000000000003" hidden="1">
      <c r="A80" s="815"/>
      <c r="B80" s="815"/>
      <c r="C80" s="815"/>
      <c r="D80" s="815">
        <v>1</v>
      </c>
      <c r="E80" s="471"/>
      <c r="F80" s="471"/>
      <c r="G80" s="471"/>
      <c r="H80" s="471"/>
      <c r="I80" s="811"/>
      <c r="J80" s="180"/>
      <c r="K80" s="101"/>
      <c r="L80" s="334" t="str">
        <f>mergeValue(A80) &amp;"."&amp; mergeValue(B80)&amp;"."&amp; mergeValue(C80)&amp;"."&amp; mergeValue(D80)</f>
        <v>1.1.1.1</v>
      </c>
      <c r="M80" s="160" t="s">
        <v>405</v>
      </c>
      <c r="N80" s="280"/>
      <c r="O80" s="895"/>
      <c r="P80" s="896"/>
      <c r="Q80" s="896"/>
      <c r="R80" s="896"/>
      <c r="S80" s="896"/>
      <c r="T80" s="896"/>
      <c r="U80" s="896"/>
      <c r="V80" s="897"/>
      <c r="W80" s="281" t="s">
        <v>603</v>
      </c>
      <c r="X80" s="293"/>
      <c r="Y80" s="293"/>
      <c r="Z80" s="293"/>
      <c r="AA80" s="293"/>
      <c r="AB80" s="293"/>
      <c r="AC80" s="293"/>
      <c r="AD80" s="293"/>
      <c r="AE80" s="293"/>
      <c r="AF80" s="293"/>
      <c r="AG80" s="293"/>
      <c r="AH80" s="293"/>
      <c r="AI80" s="293"/>
    </row>
    <row r="81" spans="1:40" s="34" customFormat="1" ht="33.75" hidden="1" customHeight="1">
      <c r="A81" s="815"/>
      <c r="B81" s="815"/>
      <c r="C81" s="815"/>
      <c r="D81" s="815"/>
      <c r="E81" s="815">
        <v>1</v>
      </c>
      <c r="F81" s="471"/>
      <c r="G81" s="471"/>
      <c r="H81" s="471"/>
      <c r="I81" s="811"/>
      <c r="J81" s="811"/>
      <c r="K81" s="101"/>
      <c r="L81" s="334" t="str">
        <f>mergeValue(A81) &amp;"."&amp; mergeValue(B81)&amp;"."&amp; mergeValue(C81)&amp;"."&amp; mergeValue(D81)&amp;"."&amp; mergeValue(E81)</f>
        <v>1.1.1.1.1</v>
      </c>
      <c r="M81" s="171" t="s">
        <v>10</v>
      </c>
      <c r="N81" s="281"/>
      <c r="O81" s="898"/>
      <c r="P81" s="899"/>
      <c r="Q81" s="899"/>
      <c r="R81" s="899"/>
      <c r="S81" s="899"/>
      <c r="T81" s="899"/>
      <c r="U81" s="899"/>
      <c r="V81" s="900"/>
      <c r="W81" s="281" t="s">
        <v>485</v>
      </c>
      <c r="X81" s="293"/>
      <c r="Y81" s="312" t="str">
        <f>strCheckUnique(Z81:Z84)</f>
        <v/>
      </c>
      <c r="Z81" s="293"/>
      <c r="AA81" s="312"/>
      <c r="AB81" s="293"/>
      <c r="AC81" s="293"/>
      <c r="AD81" s="293"/>
      <c r="AE81" s="293"/>
      <c r="AF81" s="293"/>
      <c r="AG81" s="293"/>
      <c r="AH81" s="293"/>
      <c r="AI81" s="293"/>
    </row>
    <row r="82" spans="1:40" s="34" customFormat="1" ht="66" hidden="1" customHeight="1">
      <c r="A82" s="815"/>
      <c r="B82" s="815"/>
      <c r="C82" s="815"/>
      <c r="D82" s="815"/>
      <c r="E82" s="815"/>
      <c r="F82" s="335">
        <v>1</v>
      </c>
      <c r="G82" s="335"/>
      <c r="H82" s="335"/>
      <c r="I82" s="811"/>
      <c r="J82" s="811"/>
      <c r="K82" s="339"/>
      <c r="L82" s="334" t="str">
        <f>mergeValue(A82) &amp;"."&amp; mergeValue(B82)&amp;"."&amp; mergeValue(C82)&amp;"."&amp; mergeValue(D82)&amp;"."&amp; mergeValue(E82)&amp;"."&amp; mergeValue(F82)</f>
        <v>1.1.1.1.1.1</v>
      </c>
      <c r="M82" s="328"/>
      <c r="N82" s="294"/>
      <c r="O82" s="191"/>
      <c r="P82" s="191"/>
      <c r="Q82" s="191"/>
      <c r="R82" s="806"/>
      <c r="S82" s="817" t="s">
        <v>87</v>
      </c>
      <c r="T82" s="806"/>
      <c r="U82" s="817" t="s">
        <v>88</v>
      </c>
      <c r="V82" s="277"/>
      <c r="W82" s="802" t="s">
        <v>624</v>
      </c>
      <c r="X82" s="293" t="str">
        <f>strCheckDate(O83:V83)</f>
        <v/>
      </c>
      <c r="Y82" s="312"/>
      <c r="Z82" s="312" t="str">
        <f>IF(M82="","",M82 )</f>
        <v/>
      </c>
      <c r="AA82" s="312"/>
      <c r="AB82" s="312"/>
      <c r="AC82" s="312"/>
      <c r="AD82" s="293"/>
      <c r="AE82" s="293"/>
      <c r="AF82" s="293"/>
      <c r="AG82" s="293"/>
      <c r="AH82" s="293"/>
      <c r="AI82" s="293"/>
    </row>
    <row r="83" spans="1:40" s="34" customFormat="1" ht="14.25" hidden="1" customHeight="1">
      <c r="A83" s="815"/>
      <c r="B83" s="815"/>
      <c r="C83" s="815"/>
      <c r="D83" s="815"/>
      <c r="E83" s="815"/>
      <c r="F83" s="335"/>
      <c r="G83" s="335"/>
      <c r="H83" s="335"/>
      <c r="I83" s="811"/>
      <c r="J83" s="811"/>
      <c r="K83" s="339"/>
      <c r="L83" s="170"/>
      <c r="M83" s="204"/>
      <c r="N83" s="294"/>
      <c r="O83" s="294"/>
      <c r="P83" s="291"/>
      <c r="Q83" s="292" t="str">
        <f>R82 &amp; "-" &amp; T82</f>
        <v>-</v>
      </c>
      <c r="R83" s="806"/>
      <c r="S83" s="817"/>
      <c r="T83" s="819"/>
      <c r="U83" s="817"/>
      <c r="V83" s="277"/>
      <c r="W83" s="803"/>
      <c r="X83" s="293"/>
      <c r="Y83" s="312"/>
      <c r="Z83" s="312"/>
      <c r="AA83" s="312"/>
      <c r="AB83" s="312"/>
      <c r="AC83" s="312"/>
      <c r="AD83" s="293"/>
      <c r="AE83" s="293"/>
      <c r="AF83" s="293"/>
      <c r="AG83" s="293"/>
      <c r="AH83" s="293"/>
      <c r="AI83" s="293"/>
    </row>
    <row r="84" spans="1:40" ht="15" hidden="1" customHeight="1">
      <c r="A84" s="815"/>
      <c r="B84" s="815"/>
      <c r="C84" s="815"/>
      <c r="D84" s="815"/>
      <c r="E84" s="815"/>
      <c r="F84" s="335"/>
      <c r="G84" s="335"/>
      <c r="H84" s="335"/>
      <c r="I84" s="811"/>
      <c r="J84" s="811"/>
      <c r="K84" s="200"/>
      <c r="L84" s="111"/>
      <c r="M84" s="174" t="s">
        <v>406</v>
      </c>
      <c r="N84" s="163"/>
      <c r="O84" s="156"/>
      <c r="P84" s="156"/>
      <c r="Q84" s="156"/>
      <c r="R84" s="257"/>
      <c r="S84" s="197"/>
      <c r="T84" s="197"/>
      <c r="U84" s="197"/>
      <c r="V84" s="185"/>
      <c r="W84" s="804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</row>
    <row r="85" spans="1:40" ht="13.8" hidden="1">
      <c r="A85" s="815"/>
      <c r="B85" s="815"/>
      <c r="C85" s="815"/>
      <c r="D85" s="815"/>
      <c r="E85" s="335"/>
      <c r="F85" s="471"/>
      <c r="G85" s="471"/>
      <c r="H85" s="471"/>
      <c r="I85" s="811"/>
      <c r="J85" s="85"/>
      <c r="K85" s="200"/>
      <c r="L85" s="111"/>
      <c r="M85" s="163" t="s">
        <v>13</v>
      </c>
      <c r="N85" s="162"/>
      <c r="O85" s="156"/>
      <c r="P85" s="156"/>
      <c r="Q85" s="156"/>
      <c r="R85" s="257"/>
      <c r="S85" s="197"/>
      <c r="T85" s="197"/>
      <c r="U85" s="196"/>
      <c r="V85" s="197"/>
      <c r="W85" s="185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</row>
    <row r="86" spans="1:40" ht="13.8" hidden="1">
      <c r="A86" s="815"/>
      <c r="B86" s="815"/>
      <c r="C86" s="815"/>
      <c r="D86" s="335"/>
      <c r="E86" s="340"/>
      <c r="F86" s="471"/>
      <c r="G86" s="471"/>
      <c r="H86" s="471"/>
      <c r="I86" s="200"/>
      <c r="J86" s="85"/>
      <c r="K86" s="179"/>
      <c r="L86" s="111"/>
      <c r="M86" s="162" t="s">
        <v>407</v>
      </c>
      <c r="N86" s="161"/>
      <c r="O86" s="156"/>
      <c r="P86" s="156"/>
      <c r="Q86" s="156"/>
      <c r="R86" s="257"/>
      <c r="S86" s="197"/>
      <c r="T86" s="197"/>
      <c r="U86" s="196"/>
      <c r="V86" s="197"/>
      <c r="W86" s="185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</row>
    <row r="87" spans="1:40" ht="13.8" hidden="1">
      <c r="A87" s="815"/>
      <c r="B87" s="815"/>
      <c r="C87" s="335"/>
      <c r="D87" s="335"/>
      <c r="E87" s="340"/>
      <c r="F87" s="471"/>
      <c r="G87" s="471"/>
      <c r="H87" s="471"/>
      <c r="I87" s="200"/>
      <c r="J87" s="85"/>
      <c r="K87" s="179"/>
      <c r="L87" s="111"/>
      <c r="M87" s="161" t="s">
        <v>676</v>
      </c>
      <c r="N87" s="161"/>
      <c r="O87" s="161"/>
      <c r="P87" s="161"/>
      <c r="Q87" s="161"/>
      <c r="R87" s="257"/>
      <c r="S87" s="197"/>
      <c r="T87" s="197"/>
      <c r="U87" s="196"/>
      <c r="V87" s="197"/>
      <c r="W87" s="185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</row>
    <row r="88" spans="1:40" ht="13.8" hidden="1">
      <c r="A88" s="815"/>
      <c r="B88" s="335"/>
      <c r="C88" s="340"/>
      <c r="D88" s="340"/>
      <c r="E88" s="340"/>
      <c r="F88" s="471"/>
      <c r="G88" s="471"/>
      <c r="H88" s="471"/>
      <c r="I88" s="200"/>
      <c r="J88" s="85"/>
      <c r="K88" s="179"/>
      <c r="L88" s="111"/>
      <c r="M88" s="176" t="s">
        <v>21</v>
      </c>
      <c r="N88" s="161"/>
      <c r="O88" s="161"/>
      <c r="P88" s="161"/>
      <c r="Q88" s="161"/>
      <c r="R88" s="257"/>
      <c r="S88" s="197"/>
      <c r="T88" s="197"/>
      <c r="U88" s="196"/>
      <c r="V88" s="197"/>
      <c r="W88" s="185"/>
      <c r="X88" s="302"/>
      <c r="Y88" s="302"/>
      <c r="Z88" s="302"/>
      <c r="AA88" s="302"/>
      <c r="AB88" s="302"/>
      <c r="AC88" s="302"/>
      <c r="AD88" s="302"/>
      <c r="AE88" s="302"/>
      <c r="AF88" s="302"/>
      <c r="AG88" s="302"/>
      <c r="AH88" s="302"/>
      <c r="AI88" s="302"/>
    </row>
    <row r="89" spans="1:40" ht="13.8" hidden="1">
      <c r="A89" s="335"/>
      <c r="B89" s="341"/>
      <c r="C89" s="341"/>
      <c r="D89" s="341"/>
      <c r="E89" s="342"/>
      <c r="F89" s="341"/>
      <c r="G89" s="471"/>
      <c r="H89" s="471"/>
      <c r="I89" s="199"/>
      <c r="J89" s="85"/>
      <c r="K89" s="339"/>
      <c r="L89" s="111"/>
      <c r="M89" s="209" t="s">
        <v>311</v>
      </c>
      <c r="N89" s="161"/>
      <c r="O89" s="161"/>
      <c r="P89" s="161"/>
      <c r="Q89" s="161"/>
      <c r="R89" s="257"/>
      <c r="S89" s="197"/>
      <c r="T89" s="197"/>
      <c r="U89" s="196"/>
      <c r="V89" s="197"/>
      <c r="W89" s="185"/>
      <c r="X89" s="302"/>
      <c r="Y89" s="302"/>
      <c r="Z89" s="302"/>
      <c r="AA89" s="302"/>
      <c r="AB89" s="302"/>
      <c r="AC89" s="302"/>
      <c r="AD89" s="302"/>
      <c r="AE89" s="302"/>
      <c r="AF89" s="302"/>
      <c r="AG89" s="302"/>
      <c r="AH89" s="302"/>
      <c r="AI89" s="302"/>
    </row>
    <row r="90" spans="1:40" s="33" customFormat="1" ht="17.100000000000001" hidden="1" customHeight="1">
      <c r="G90" s="33" t="s">
        <v>15</v>
      </c>
      <c r="I90" s="33" t="s">
        <v>71</v>
      </c>
      <c r="V90" s="182"/>
    </row>
    <row r="91" spans="1:40" ht="17.100000000000001" hidden="1" customHeight="1">
      <c r="X91" s="126"/>
      <c r="Y91" s="42"/>
      <c r="Z91" s="42"/>
    </row>
    <row r="92" spans="1:40" ht="16.5" hidden="1" customHeight="1">
      <c r="G92" s="179"/>
      <c r="H92" s="179"/>
      <c r="I92" s="179"/>
      <c r="J92" s="179"/>
      <c r="K92" s="179"/>
      <c r="L92" s="207" t="s">
        <v>96</v>
      </c>
      <c r="M92" s="203" t="s">
        <v>23</v>
      </c>
      <c r="N92" s="208"/>
      <c r="O92" s="867"/>
      <c r="P92" s="868"/>
      <c r="Q92" s="868"/>
      <c r="R92" s="868"/>
      <c r="S92" s="868"/>
      <c r="T92" s="868"/>
      <c r="U92" s="868"/>
      <c r="V92" s="868"/>
      <c r="W92" s="868"/>
      <c r="X92" s="868"/>
      <c r="Y92" s="868"/>
      <c r="Z92" s="868"/>
      <c r="AA92" s="869"/>
      <c r="AB92" s="187"/>
      <c r="AC92" s="302"/>
      <c r="AD92" s="302"/>
      <c r="AE92" s="302"/>
      <c r="AF92" s="302"/>
      <c r="AG92" s="302"/>
      <c r="AH92" s="302"/>
      <c r="AI92" s="302"/>
      <c r="AJ92" s="302"/>
      <c r="AK92" s="302"/>
      <c r="AL92" s="302"/>
      <c r="AM92" s="302"/>
      <c r="AN92" s="302"/>
    </row>
    <row r="93" spans="1:40" s="34" customFormat="1" ht="15" hidden="1" customHeight="1">
      <c r="G93" s="178"/>
      <c r="H93" s="199"/>
      <c r="I93" s="199"/>
      <c r="J93" s="180"/>
      <c r="L93" s="169" t="s">
        <v>297</v>
      </c>
      <c r="M93" s="216" t="s">
        <v>18</v>
      </c>
      <c r="N93" s="268"/>
      <c r="O93" s="867"/>
      <c r="P93" s="868"/>
      <c r="Q93" s="868"/>
      <c r="R93" s="868"/>
      <c r="S93" s="868"/>
      <c r="T93" s="868"/>
      <c r="U93" s="868"/>
      <c r="V93" s="868"/>
      <c r="W93" s="868"/>
      <c r="X93" s="868"/>
      <c r="Y93" s="868"/>
      <c r="Z93" s="868"/>
      <c r="AA93" s="869"/>
      <c r="AB93" s="187"/>
      <c r="AC93" s="293"/>
      <c r="AD93" s="293"/>
      <c r="AE93" s="293"/>
      <c r="AF93" s="293"/>
      <c r="AG93" s="293"/>
      <c r="AH93" s="293"/>
      <c r="AI93" s="293"/>
      <c r="AJ93" s="293"/>
      <c r="AK93" s="293"/>
      <c r="AL93" s="293"/>
      <c r="AM93" s="293"/>
      <c r="AN93" s="293"/>
    </row>
    <row r="94" spans="1:40" s="34" customFormat="1" ht="15" hidden="1" customHeight="1">
      <c r="G94" s="178"/>
      <c r="H94" s="199"/>
      <c r="I94" s="199"/>
      <c r="J94" s="180"/>
      <c r="L94" s="169" t="s">
        <v>8</v>
      </c>
      <c r="M94" s="217" t="s">
        <v>7</v>
      </c>
      <c r="N94" s="269"/>
      <c r="O94" s="867"/>
      <c r="P94" s="868"/>
      <c r="Q94" s="868"/>
      <c r="R94" s="868"/>
      <c r="S94" s="868"/>
      <c r="T94" s="868"/>
      <c r="U94" s="868"/>
      <c r="V94" s="868"/>
      <c r="W94" s="868"/>
      <c r="X94" s="868"/>
      <c r="Y94" s="868"/>
      <c r="Z94" s="868"/>
      <c r="AA94" s="869"/>
      <c r="AB94" s="187"/>
      <c r="AC94" s="293"/>
      <c r="AD94" s="293"/>
      <c r="AE94" s="293"/>
      <c r="AF94" s="293"/>
      <c r="AG94" s="293"/>
      <c r="AH94" s="293"/>
      <c r="AI94" s="293"/>
      <c r="AJ94" s="293"/>
      <c r="AK94" s="293"/>
      <c r="AL94" s="293"/>
      <c r="AM94" s="293"/>
      <c r="AN94" s="293"/>
    </row>
    <row r="95" spans="1:40" s="34" customFormat="1" ht="15" hidden="1" customHeight="1">
      <c r="G95" s="178"/>
      <c r="H95" s="199"/>
      <c r="I95" s="199"/>
      <c r="J95" s="180"/>
      <c r="L95" s="169" t="s">
        <v>11</v>
      </c>
      <c r="M95" s="168" t="s">
        <v>25</v>
      </c>
      <c r="N95" s="270"/>
      <c r="O95" s="867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9"/>
      <c r="AB95" s="187"/>
      <c r="AC95" s="293"/>
      <c r="AD95" s="293"/>
      <c r="AE95" s="293"/>
      <c r="AF95" s="293"/>
      <c r="AG95" s="293"/>
      <c r="AH95" s="293"/>
      <c r="AI95" s="293"/>
      <c r="AJ95" s="293"/>
      <c r="AK95" s="293"/>
      <c r="AL95" s="293"/>
      <c r="AM95" s="293"/>
      <c r="AN95" s="293"/>
    </row>
    <row r="96" spans="1:40" s="34" customFormat="1" ht="0.15" hidden="1" customHeight="1">
      <c r="G96" s="200"/>
      <c r="H96" s="199"/>
      <c r="I96" s="300"/>
      <c r="J96" s="180"/>
      <c r="L96" s="169"/>
      <c r="M96" s="171"/>
      <c r="N96" s="190"/>
      <c r="O96" s="279"/>
      <c r="P96" s="264"/>
      <c r="Q96" s="264"/>
      <c r="R96" s="264"/>
      <c r="S96" s="264"/>
      <c r="T96" s="264"/>
      <c r="U96" s="264"/>
      <c r="V96" s="264"/>
      <c r="W96" s="264"/>
      <c r="X96" s="264"/>
      <c r="Y96" s="264"/>
      <c r="Z96" s="264"/>
      <c r="AA96" s="265"/>
      <c r="AB96" s="189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</row>
    <row r="97" spans="7:40" s="34" customFormat="1" ht="15" hidden="1" customHeight="1">
      <c r="G97" s="201"/>
      <c r="H97" s="199"/>
      <c r="I97" s="870"/>
      <c r="J97" s="299"/>
      <c r="K97" s="202"/>
      <c r="L97" s="169" t="s">
        <v>22</v>
      </c>
      <c r="M97" s="172" t="s">
        <v>10</v>
      </c>
      <c r="N97" s="267"/>
      <c r="O97" s="879"/>
      <c r="P97" s="880"/>
      <c r="Q97" s="880"/>
      <c r="R97" s="880"/>
      <c r="S97" s="880"/>
      <c r="T97" s="880"/>
      <c r="U97" s="880"/>
      <c r="V97" s="880"/>
      <c r="W97" s="880"/>
      <c r="X97" s="880"/>
      <c r="Y97" s="880"/>
      <c r="Z97" s="880"/>
      <c r="AA97" s="881"/>
      <c r="AB97" s="187"/>
      <c r="AC97" s="293"/>
      <c r="AD97" s="312" t="str">
        <f>strCheckUnique(AE97:AE103)</f>
        <v/>
      </c>
      <c r="AE97" s="293"/>
      <c r="AF97" s="312"/>
      <c r="AG97" s="293"/>
      <c r="AH97" s="293"/>
      <c r="AI97" s="293"/>
      <c r="AJ97" s="293"/>
      <c r="AK97" s="293"/>
      <c r="AL97" s="293"/>
      <c r="AM97" s="293"/>
      <c r="AN97" s="293"/>
    </row>
    <row r="98" spans="7:40" s="34" customFormat="1" ht="15" hidden="1" customHeight="1">
      <c r="G98" s="201"/>
      <c r="H98" s="199">
        <v>1</v>
      </c>
      <c r="I98" s="870"/>
      <c r="J98" s="833"/>
      <c r="K98" s="202"/>
      <c r="L98" s="170"/>
      <c r="M98" s="173"/>
      <c r="N98" s="204"/>
      <c r="O98" s="191"/>
      <c r="P98" s="262"/>
      <c r="Q98" s="262"/>
      <c r="R98" s="262"/>
      <c r="S98" s="262"/>
      <c r="T98" s="262"/>
      <c r="U98" s="262"/>
      <c r="V98" s="292" t="str">
        <f>W98 &amp; "-" &amp; Y98</f>
        <v>-</v>
      </c>
      <c r="W98" s="871"/>
      <c r="X98" s="817" t="s">
        <v>87</v>
      </c>
      <c r="Y98" s="871"/>
      <c r="Z98" s="861" t="s">
        <v>88</v>
      </c>
      <c r="AA98" s="125"/>
      <c r="AB98" s="187"/>
      <c r="AC98" s="293" t="str">
        <f>strCheckDate(O98:AA98)</f>
        <v/>
      </c>
      <c r="AD98" s="312"/>
      <c r="AE98" s="312" t="str">
        <f>IF(M98="","",M98 )</f>
        <v/>
      </c>
      <c r="AF98" s="312"/>
      <c r="AG98" s="312"/>
      <c r="AH98" s="312"/>
      <c r="AI98" s="293"/>
      <c r="AJ98" s="293"/>
      <c r="AK98" s="293"/>
      <c r="AL98" s="293"/>
      <c r="AM98" s="293"/>
      <c r="AN98" s="293"/>
    </row>
    <row r="99" spans="7:40" s="34" customFormat="1" ht="0.15" hidden="1" customHeight="1">
      <c r="G99" s="201"/>
      <c r="H99" s="199"/>
      <c r="I99" s="870"/>
      <c r="J99" s="833"/>
      <c r="K99" s="202"/>
      <c r="L99" s="170"/>
      <c r="M99" s="204"/>
      <c r="N99" s="204"/>
      <c r="O99" s="191"/>
      <c r="P99" s="262"/>
      <c r="Q99" s="262"/>
      <c r="R99" s="262"/>
      <c r="S99" s="262"/>
      <c r="T99" s="262"/>
      <c r="U99" s="292"/>
      <c r="V99" s="292"/>
      <c r="W99" s="872"/>
      <c r="X99" s="817"/>
      <c r="Y99" s="872"/>
      <c r="Z99" s="862"/>
      <c r="AA99" s="125"/>
      <c r="AB99" s="297"/>
      <c r="AC99" s="293"/>
      <c r="AD99" s="293"/>
      <c r="AE99" s="293"/>
      <c r="AF99" s="312">
        <f ca="1">OFFSET(AF99,-1,0)</f>
        <v>0</v>
      </c>
      <c r="AG99" s="293"/>
      <c r="AH99" s="293"/>
      <c r="AI99" s="293"/>
      <c r="AJ99" s="293"/>
      <c r="AK99" s="293"/>
      <c r="AL99" s="293"/>
      <c r="AM99" s="293"/>
      <c r="AN99" s="293"/>
    </row>
    <row r="100" spans="7:40" s="34" customFormat="1" ht="15" hidden="1" customHeight="1">
      <c r="G100" s="201"/>
      <c r="H100" s="199"/>
      <c r="I100" s="870"/>
      <c r="J100" s="833"/>
      <c r="K100" s="202"/>
      <c r="L100" s="193"/>
      <c r="M100" s="194"/>
      <c r="N100" s="263"/>
      <c r="O100" s="191"/>
      <c r="P100" s="262"/>
      <c r="Q100" s="262"/>
      <c r="R100" s="262"/>
      <c r="S100" s="262"/>
      <c r="T100" s="262"/>
      <c r="U100" s="262"/>
      <c r="V100" s="292" t="str">
        <f>W100 &amp; "-" &amp; Y100</f>
        <v>-</v>
      </c>
      <c r="W100" s="871"/>
      <c r="X100" s="817" t="s">
        <v>87</v>
      </c>
      <c r="Y100" s="871"/>
      <c r="Z100" s="861" t="s">
        <v>88</v>
      </c>
      <c r="AA100" s="282"/>
      <c r="AB100" s="185"/>
      <c r="AC100" s="293" t="str">
        <f>strCheckDate(O100:AA100)</f>
        <v/>
      </c>
      <c r="AD100" s="293"/>
      <c r="AE100" s="293"/>
      <c r="AF100" s="312"/>
      <c r="AG100" s="293"/>
      <c r="AH100" s="293"/>
      <c r="AI100" s="293"/>
      <c r="AJ100" s="293"/>
      <c r="AK100" s="293"/>
      <c r="AL100" s="293"/>
      <c r="AM100" s="293"/>
      <c r="AN100" s="293"/>
    </row>
    <row r="101" spans="7:40" s="34" customFormat="1" ht="0.15" hidden="1" customHeight="1">
      <c r="G101" s="201"/>
      <c r="H101" s="199"/>
      <c r="I101" s="870"/>
      <c r="J101" s="833"/>
      <c r="K101" s="202"/>
      <c r="L101" s="195"/>
      <c r="M101" s="296"/>
      <c r="N101" s="266"/>
      <c r="O101" s="191"/>
      <c r="P101" s="262"/>
      <c r="Q101" s="262"/>
      <c r="R101" s="262"/>
      <c r="S101" s="262"/>
      <c r="T101" s="262"/>
      <c r="U101" s="292"/>
      <c r="V101" s="292"/>
      <c r="W101" s="872"/>
      <c r="X101" s="817"/>
      <c r="Y101" s="872"/>
      <c r="Z101" s="862"/>
      <c r="AA101" s="282"/>
      <c r="AB101" s="186"/>
      <c r="AC101" s="293"/>
      <c r="AD101" s="293"/>
      <c r="AE101" s="293"/>
      <c r="AF101" s="312">
        <f ca="1">OFFSET(AF101,-1,0)</f>
        <v>0</v>
      </c>
      <c r="AG101" s="293"/>
      <c r="AH101" s="293"/>
      <c r="AI101" s="293"/>
      <c r="AJ101" s="293"/>
      <c r="AK101" s="293"/>
      <c r="AL101" s="293"/>
      <c r="AM101" s="293"/>
      <c r="AN101" s="293"/>
    </row>
    <row r="102" spans="7:40" s="34" customFormat="1" ht="15" hidden="1" customHeight="1">
      <c r="G102" s="201"/>
      <c r="H102" s="199"/>
      <c r="I102" s="870"/>
      <c r="J102" s="833"/>
      <c r="K102" s="202"/>
      <c r="L102" s="198"/>
      <c r="M102" s="229" t="s">
        <v>44</v>
      </c>
      <c r="N102" s="229"/>
      <c r="O102" s="229"/>
      <c r="P102" s="229"/>
      <c r="Q102" s="229"/>
      <c r="R102" s="229"/>
      <c r="S102" s="229"/>
      <c r="T102" s="229"/>
      <c r="U102" s="229"/>
      <c r="V102" s="229"/>
      <c r="W102" s="229"/>
      <c r="X102" s="229"/>
      <c r="Y102" s="229"/>
      <c r="Z102" s="229"/>
      <c r="AA102" s="229"/>
      <c r="AB102" s="186"/>
      <c r="AC102" s="293"/>
      <c r="AD102" s="293"/>
      <c r="AE102" s="293"/>
      <c r="AF102" s="293"/>
      <c r="AG102" s="293"/>
      <c r="AH102" s="293"/>
      <c r="AI102" s="293"/>
      <c r="AJ102" s="293"/>
      <c r="AK102" s="293"/>
      <c r="AL102" s="293"/>
      <c r="AM102" s="293"/>
      <c r="AN102" s="293"/>
    </row>
    <row r="103" spans="7:40" ht="15" hidden="1" customHeight="1">
      <c r="G103" s="201"/>
      <c r="H103" s="200"/>
      <c r="I103" s="870"/>
      <c r="J103" s="299"/>
      <c r="K103" s="179"/>
      <c r="L103" s="198"/>
      <c r="M103" s="175" t="s">
        <v>28</v>
      </c>
      <c r="N103" s="175"/>
      <c r="O103" s="175"/>
      <c r="P103" s="175"/>
      <c r="Q103" s="175"/>
      <c r="R103" s="175"/>
      <c r="S103" s="175"/>
      <c r="T103" s="175"/>
      <c r="U103" s="175"/>
      <c r="V103" s="175"/>
      <c r="W103" s="175"/>
      <c r="X103" s="175"/>
      <c r="Y103" s="175"/>
      <c r="Z103" s="274"/>
      <c r="AA103" s="274"/>
      <c r="AB103" s="186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</row>
    <row r="104" spans="7:40" ht="15" hidden="1" customHeight="1">
      <c r="G104" s="200"/>
      <c r="H104" s="200"/>
      <c r="I104" s="300"/>
      <c r="J104" s="85"/>
      <c r="K104" s="179"/>
      <c r="L104" s="111"/>
      <c r="M104" s="174" t="s">
        <v>13</v>
      </c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275"/>
      <c r="AA104" s="275"/>
      <c r="AB104" s="186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</row>
    <row r="105" spans="7:40" ht="15" hidden="1" customHeight="1">
      <c r="G105" s="178"/>
      <c r="H105" s="200"/>
      <c r="I105" s="200"/>
      <c r="J105" s="85"/>
      <c r="K105" s="179"/>
      <c r="L105" s="111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63"/>
      <c r="Z105" s="271"/>
      <c r="AA105" s="271"/>
      <c r="AB105" s="186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</row>
    <row r="106" spans="7:40" ht="15" hidden="1" customHeight="1">
      <c r="G106" s="178"/>
      <c r="H106" s="200"/>
      <c r="I106" s="200"/>
      <c r="J106" s="85"/>
      <c r="K106" s="179"/>
      <c r="L106" s="111"/>
      <c r="M106" s="162" t="s">
        <v>19</v>
      </c>
      <c r="N106" s="162"/>
      <c r="O106" s="162"/>
      <c r="P106" s="162"/>
      <c r="Q106" s="162"/>
      <c r="R106" s="162"/>
      <c r="S106" s="162"/>
      <c r="T106" s="162"/>
      <c r="U106" s="162"/>
      <c r="V106" s="162"/>
      <c r="W106" s="162"/>
      <c r="X106" s="162"/>
      <c r="Y106" s="162"/>
      <c r="Z106" s="272"/>
      <c r="AA106" s="272"/>
      <c r="AB106" s="186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</row>
    <row r="107" spans="7:40" ht="15" hidden="1" customHeight="1">
      <c r="G107" s="178"/>
      <c r="H107" s="200"/>
      <c r="I107" s="200"/>
      <c r="J107" s="85"/>
      <c r="K107" s="179"/>
      <c r="L107" s="111"/>
      <c r="M107" s="161" t="s">
        <v>20</v>
      </c>
      <c r="N107" s="161"/>
      <c r="O107" s="161"/>
      <c r="P107" s="161"/>
      <c r="Q107" s="161"/>
      <c r="R107" s="161"/>
      <c r="S107" s="161"/>
      <c r="T107" s="161"/>
      <c r="U107" s="161"/>
      <c r="V107" s="161"/>
      <c r="W107" s="161"/>
      <c r="X107" s="161"/>
      <c r="Y107" s="161"/>
      <c r="Z107" s="273"/>
      <c r="AA107" s="273"/>
      <c r="AB107" s="186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</row>
    <row r="108" spans="7:40" ht="15" hidden="1" customHeight="1">
      <c r="G108" s="178"/>
      <c r="H108" s="200"/>
      <c r="I108" s="200"/>
      <c r="J108" s="85"/>
      <c r="K108" s="179"/>
      <c r="L108" s="111"/>
      <c r="M108" s="176" t="s">
        <v>21</v>
      </c>
      <c r="N108" s="176"/>
      <c r="O108" s="176"/>
      <c r="P108" s="176"/>
      <c r="Q108" s="176"/>
      <c r="R108" s="176"/>
      <c r="S108" s="176"/>
      <c r="T108" s="176"/>
      <c r="U108" s="176"/>
      <c r="V108" s="176"/>
      <c r="W108" s="176"/>
      <c r="X108" s="176"/>
      <c r="Y108" s="176"/>
      <c r="Z108" s="276"/>
      <c r="AA108" s="276"/>
      <c r="AB108" s="186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</row>
    <row r="109" spans="7:40" s="34" customFormat="1" ht="15" hidden="1" customHeight="1">
      <c r="G109" s="201"/>
      <c r="H109" s="199"/>
      <c r="I109" s="200"/>
      <c r="J109" s="85"/>
      <c r="K109" s="85"/>
      <c r="L109" s="170"/>
      <c r="M109" s="194"/>
      <c r="N109" s="263"/>
      <c r="O109" s="191"/>
      <c r="P109" s="262"/>
      <c r="Q109" s="262"/>
      <c r="R109" s="262"/>
      <c r="S109" s="262"/>
      <c r="T109" s="262"/>
      <c r="U109" s="262"/>
      <c r="V109" s="262"/>
      <c r="W109" s="80"/>
      <c r="X109" s="301" t="s">
        <v>87</v>
      </c>
      <c r="Y109" s="80"/>
      <c r="Z109" s="124" t="s">
        <v>88</v>
      </c>
      <c r="AA109" s="125"/>
      <c r="AB109" s="284"/>
      <c r="AC109" s="293"/>
      <c r="AD109" s="293"/>
      <c r="AE109" s="293"/>
      <c r="AF109" s="293"/>
      <c r="AG109" s="293"/>
      <c r="AH109" s="293"/>
      <c r="AI109" s="293"/>
      <c r="AJ109" s="293"/>
      <c r="AK109" s="293"/>
      <c r="AL109" s="293"/>
      <c r="AM109" s="293"/>
      <c r="AN109" s="293"/>
    </row>
    <row r="110" spans="7:40" ht="17.100000000000001" hidden="1" customHeight="1"/>
    <row r="111" spans="7:40" ht="17.100000000000001" hidden="1" customHeight="1"/>
    <row r="112" spans="7:40" s="33" customFormat="1" ht="17.100000000000001" hidden="1" customHeight="1">
      <c r="G112" s="33" t="s">
        <v>15</v>
      </c>
      <c r="I112" s="33" t="s">
        <v>72</v>
      </c>
      <c r="U112" s="182"/>
    </row>
    <row r="113" spans="7:35" ht="17.100000000000001" hidden="1" customHeight="1">
      <c r="T113" s="126"/>
      <c r="U113" s="42"/>
    </row>
    <row r="114" spans="7:35" ht="16.5" hidden="1" customHeight="1">
      <c r="G114" s="179"/>
      <c r="H114" s="179"/>
      <c r="I114" s="179"/>
      <c r="J114" s="179"/>
      <c r="K114" s="179"/>
      <c r="L114" s="207" t="s">
        <v>96</v>
      </c>
      <c r="M114" s="203" t="s">
        <v>23</v>
      </c>
      <c r="N114" s="208"/>
      <c r="O114" s="867"/>
      <c r="P114" s="868"/>
      <c r="Q114" s="868"/>
      <c r="R114" s="868"/>
      <c r="S114" s="868"/>
      <c r="T114" s="868"/>
      <c r="U114" s="868"/>
      <c r="V114" s="869"/>
      <c r="W114" s="187"/>
      <c r="X114" s="302"/>
      <c r="Y114" s="302"/>
      <c r="Z114" s="302"/>
      <c r="AA114" s="302"/>
      <c r="AB114" s="302"/>
      <c r="AC114" s="302"/>
      <c r="AD114" s="302"/>
      <c r="AE114" s="302"/>
      <c r="AF114" s="302"/>
      <c r="AG114" s="302"/>
      <c r="AH114" s="302"/>
      <c r="AI114" s="302"/>
    </row>
    <row r="115" spans="7:35" s="34" customFormat="1" ht="15" hidden="1" customHeight="1">
      <c r="G115" s="178"/>
      <c r="H115" s="177"/>
      <c r="I115" s="177"/>
      <c r="J115" s="180"/>
      <c r="L115" s="169" t="s">
        <v>297</v>
      </c>
      <c r="M115" s="158" t="s">
        <v>18</v>
      </c>
      <c r="N115" s="268"/>
      <c r="O115" s="867"/>
      <c r="P115" s="868"/>
      <c r="Q115" s="868"/>
      <c r="R115" s="868"/>
      <c r="S115" s="868"/>
      <c r="T115" s="868"/>
      <c r="U115" s="868"/>
      <c r="V115" s="869"/>
      <c r="W115" s="187"/>
      <c r="X115" s="293"/>
      <c r="Y115" s="293"/>
      <c r="Z115" s="293"/>
      <c r="AA115" s="293"/>
      <c r="AB115" s="293"/>
      <c r="AC115" s="293"/>
      <c r="AD115" s="293"/>
      <c r="AE115" s="293"/>
      <c r="AF115" s="293"/>
      <c r="AG115" s="293"/>
      <c r="AH115" s="293"/>
      <c r="AI115" s="293"/>
    </row>
    <row r="116" spans="7:35" s="34" customFormat="1" ht="15" hidden="1" customHeight="1">
      <c r="G116" s="178"/>
      <c r="H116" s="177"/>
      <c r="I116" s="177"/>
      <c r="J116" s="180"/>
      <c r="L116" s="169" t="s">
        <v>8</v>
      </c>
      <c r="M116" s="159" t="s">
        <v>7</v>
      </c>
      <c r="N116" s="269"/>
      <c r="O116" s="867"/>
      <c r="P116" s="868"/>
      <c r="Q116" s="868"/>
      <c r="R116" s="868"/>
      <c r="S116" s="868"/>
      <c r="T116" s="868"/>
      <c r="U116" s="868"/>
      <c r="V116" s="869"/>
      <c r="W116" s="187"/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3"/>
      <c r="AI116" s="293"/>
    </row>
    <row r="117" spans="7:35" s="34" customFormat="1" ht="15" hidden="1" customHeight="1">
      <c r="G117" s="178"/>
      <c r="H117" s="177"/>
      <c r="I117" s="177"/>
      <c r="J117" s="180"/>
      <c r="L117" s="169" t="s">
        <v>11</v>
      </c>
      <c r="M117" s="160" t="s">
        <v>25</v>
      </c>
      <c r="N117" s="270"/>
      <c r="O117" s="867"/>
      <c r="P117" s="868"/>
      <c r="Q117" s="868"/>
      <c r="R117" s="868"/>
      <c r="S117" s="868"/>
      <c r="T117" s="868"/>
      <c r="U117" s="868"/>
      <c r="V117" s="869"/>
      <c r="W117" s="187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3"/>
      <c r="AI117" s="293"/>
    </row>
    <row r="118" spans="7:35" s="34" customFormat="1" ht="24.9" hidden="1" customHeight="1">
      <c r="G118" s="179"/>
      <c r="H118" s="177"/>
      <c r="I118" s="832"/>
      <c r="J118" s="180"/>
      <c r="L118" s="169"/>
      <c r="M118" s="171"/>
      <c r="N118" s="190"/>
      <c r="O118" s="279"/>
      <c r="P118" s="264"/>
      <c r="Q118" s="264"/>
      <c r="R118" s="264"/>
      <c r="S118" s="264"/>
      <c r="T118" s="264"/>
      <c r="U118" s="264"/>
      <c r="V118" s="265"/>
      <c r="W118" s="189"/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3"/>
      <c r="AI118" s="293"/>
    </row>
    <row r="119" spans="7:35" s="34" customFormat="1" ht="15" hidden="1" customHeight="1">
      <c r="G119" s="181"/>
      <c r="H119" s="177"/>
      <c r="I119" s="832"/>
      <c r="J119" s="833"/>
      <c r="L119" s="169" t="s">
        <v>22</v>
      </c>
      <c r="M119" s="172" t="s">
        <v>10</v>
      </c>
      <c r="N119" s="267"/>
      <c r="O119" s="879"/>
      <c r="P119" s="880"/>
      <c r="Q119" s="880"/>
      <c r="R119" s="880"/>
      <c r="S119" s="880"/>
      <c r="T119" s="880"/>
      <c r="U119" s="880"/>
      <c r="V119" s="881"/>
      <c r="W119" s="187"/>
      <c r="X119" s="293"/>
      <c r="Y119" s="312" t="str">
        <f>strCheckUnique(Z119:Z122)</f>
        <v/>
      </c>
      <c r="Z119" s="293"/>
      <c r="AA119" s="312"/>
      <c r="AB119" s="293"/>
      <c r="AC119" s="293"/>
      <c r="AD119" s="293"/>
      <c r="AE119" s="293"/>
      <c r="AF119" s="293"/>
      <c r="AG119" s="293"/>
      <c r="AH119" s="293"/>
      <c r="AI119" s="293"/>
    </row>
    <row r="120" spans="7:35" s="34" customFormat="1" ht="17.100000000000001" hidden="1" customHeight="1">
      <c r="G120" s="181"/>
      <c r="H120" s="177">
        <v>1</v>
      </c>
      <c r="I120" s="832"/>
      <c r="J120" s="833"/>
      <c r="K120" s="202"/>
      <c r="L120" s="170"/>
      <c r="M120" s="173"/>
      <c r="N120" s="204"/>
      <c r="O120" s="191"/>
      <c r="P120" s="191"/>
      <c r="Q120" s="191"/>
      <c r="R120" s="863"/>
      <c r="S120" s="904" t="s">
        <v>87</v>
      </c>
      <c r="T120" s="863"/>
      <c r="U120" s="861" t="s">
        <v>88</v>
      </c>
      <c r="V120" s="184"/>
      <c r="W120" s="187"/>
      <c r="X120" s="293" t="str">
        <f>strCheckDate(O121:V121)</f>
        <v/>
      </c>
      <c r="Y120" s="312"/>
      <c r="Z120" s="312" t="str">
        <f>IF(M120="","",M120 )</f>
        <v/>
      </c>
      <c r="AA120" s="312"/>
      <c r="AB120" s="312"/>
      <c r="AC120" s="312"/>
      <c r="AD120" s="293"/>
      <c r="AE120" s="293"/>
      <c r="AF120" s="293"/>
      <c r="AG120" s="293"/>
      <c r="AH120" s="293"/>
      <c r="AI120" s="293"/>
    </row>
    <row r="121" spans="7:35" s="34" customFormat="1" ht="0.15" hidden="1" customHeight="1">
      <c r="G121" s="181"/>
      <c r="H121" s="177"/>
      <c r="I121" s="832"/>
      <c r="J121" s="833"/>
      <c r="K121" s="202"/>
      <c r="L121" s="193"/>
      <c r="M121" s="204"/>
      <c r="N121" s="204"/>
      <c r="O121" s="204"/>
      <c r="P121" s="204"/>
      <c r="Q121" s="292" t="str">
        <f>R120 &amp; "-" &amp; T120</f>
        <v>-</v>
      </c>
      <c r="R121" s="864"/>
      <c r="S121" s="905"/>
      <c r="T121" s="864"/>
      <c r="U121" s="862"/>
      <c r="V121" s="184"/>
      <c r="W121" s="189"/>
      <c r="X121" s="293"/>
      <c r="Y121" s="293"/>
      <c r="Z121" s="293"/>
      <c r="AA121" s="293"/>
      <c r="AB121" s="293"/>
      <c r="AC121" s="293"/>
      <c r="AD121" s="293"/>
      <c r="AE121" s="293"/>
      <c r="AF121" s="293"/>
      <c r="AG121" s="293"/>
      <c r="AH121" s="293"/>
      <c r="AI121" s="293"/>
    </row>
    <row r="122" spans="7:35" ht="15" hidden="1" customHeight="1">
      <c r="G122" s="181"/>
      <c r="H122" s="179"/>
      <c r="I122" s="832"/>
      <c r="J122" s="833"/>
      <c r="K122" s="179"/>
      <c r="L122" s="111"/>
      <c r="M122" s="175" t="s">
        <v>28</v>
      </c>
      <c r="N122" s="175"/>
      <c r="O122" s="175"/>
      <c r="P122" s="175"/>
      <c r="Q122" s="175"/>
      <c r="R122" s="175"/>
      <c r="S122" s="175"/>
      <c r="T122" s="175"/>
      <c r="U122" s="274"/>
      <c r="V122" s="157"/>
      <c r="W122" s="185"/>
      <c r="X122" s="302"/>
      <c r="Y122" s="302"/>
      <c r="Z122" s="302"/>
      <c r="AA122" s="302"/>
      <c r="AB122" s="302"/>
      <c r="AC122" s="302"/>
      <c r="AD122" s="302"/>
      <c r="AE122" s="302"/>
      <c r="AF122" s="302"/>
      <c r="AG122" s="302"/>
      <c r="AH122" s="302"/>
      <c r="AI122" s="302"/>
    </row>
    <row r="123" spans="7:35" ht="15" hidden="1" customHeight="1">
      <c r="G123" s="179"/>
      <c r="H123" s="179"/>
      <c r="I123" s="832"/>
      <c r="J123" s="85"/>
      <c r="K123" s="179"/>
      <c r="L123" s="111"/>
      <c r="M123" s="174" t="s">
        <v>13</v>
      </c>
      <c r="N123" s="174"/>
      <c r="O123" s="174"/>
      <c r="P123" s="174"/>
      <c r="Q123" s="174"/>
      <c r="R123" s="174"/>
      <c r="S123" s="174"/>
      <c r="T123" s="174"/>
      <c r="U123" s="275"/>
      <c r="V123" s="157"/>
      <c r="W123" s="186"/>
      <c r="X123" s="302"/>
      <c r="Y123" s="302"/>
      <c r="Z123" s="302"/>
      <c r="AA123" s="302"/>
      <c r="AB123" s="302"/>
      <c r="AC123" s="302"/>
      <c r="AD123" s="302"/>
      <c r="AE123" s="302"/>
      <c r="AF123" s="302"/>
      <c r="AG123" s="302"/>
      <c r="AH123" s="302"/>
      <c r="AI123" s="302"/>
    </row>
    <row r="124" spans="7:35" ht="15" hidden="1" customHeight="1">
      <c r="G124" s="178"/>
      <c r="H124" s="179"/>
      <c r="I124" s="179"/>
      <c r="J124" s="85"/>
      <c r="K124" s="179"/>
      <c r="L124" s="111"/>
      <c r="M124" s="163"/>
      <c r="N124" s="163"/>
      <c r="O124" s="163"/>
      <c r="P124" s="163"/>
      <c r="Q124" s="163"/>
      <c r="R124" s="163"/>
      <c r="S124" s="163"/>
      <c r="T124" s="163"/>
      <c r="U124" s="271"/>
      <c r="V124" s="157"/>
      <c r="W124" s="186"/>
      <c r="X124" s="302"/>
      <c r="Y124" s="302"/>
      <c r="Z124" s="302"/>
      <c r="AA124" s="302"/>
      <c r="AB124" s="302"/>
      <c r="AC124" s="302"/>
      <c r="AD124" s="302"/>
      <c r="AE124" s="302"/>
      <c r="AF124" s="302"/>
      <c r="AG124" s="302"/>
      <c r="AH124" s="302"/>
      <c r="AI124" s="302"/>
    </row>
    <row r="125" spans="7:35" ht="15" hidden="1" customHeight="1">
      <c r="G125" s="178"/>
      <c r="H125" s="179"/>
      <c r="I125" s="179"/>
      <c r="J125" s="85"/>
      <c r="K125" s="179"/>
      <c r="L125" s="111"/>
      <c r="M125" s="162" t="s">
        <v>19</v>
      </c>
      <c r="N125" s="162"/>
      <c r="O125" s="162"/>
      <c r="P125" s="162"/>
      <c r="Q125" s="162"/>
      <c r="R125" s="162"/>
      <c r="S125" s="162"/>
      <c r="T125" s="162"/>
      <c r="U125" s="272"/>
      <c r="V125" s="157"/>
      <c r="W125" s="186"/>
      <c r="X125" s="302"/>
      <c r="Y125" s="302"/>
      <c r="Z125" s="302"/>
      <c r="AA125" s="302"/>
      <c r="AB125" s="302"/>
      <c r="AC125" s="302"/>
      <c r="AD125" s="302"/>
      <c r="AE125" s="302"/>
      <c r="AF125" s="302"/>
      <c r="AG125" s="302"/>
      <c r="AH125" s="302"/>
      <c r="AI125" s="302"/>
    </row>
    <row r="126" spans="7:35" ht="15" hidden="1" customHeight="1">
      <c r="G126" s="178"/>
      <c r="H126" s="179"/>
      <c r="I126" s="179"/>
      <c r="J126" s="85"/>
      <c r="K126" s="179"/>
      <c r="L126" s="111"/>
      <c r="M126" s="161" t="s">
        <v>20</v>
      </c>
      <c r="N126" s="161"/>
      <c r="O126" s="161"/>
      <c r="P126" s="161"/>
      <c r="Q126" s="161"/>
      <c r="R126" s="161"/>
      <c r="S126" s="161"/>
      <c r="T126" s="161"/>
      <c r="U126" s="273"/>
      <c r="V126" s="157"/>
      <c r="W126" s="186"/>
      <c r="X126" s="302"/>
      <c r="Y126" s="302"/>
      <c r="Z126" s="302"/>
      <c r="AA126" s="302"/>
      <c r="AB126" s="302"/>
      <c r="AC126" s="302"/>
      <c r="AD126" s="302"/>
      <c r="AE126" s="302"/>
      <c r="AF126" s="302"/>
      <c r="AG126" s="302"/>
      <c r="AH126" s="302"/>
      <c r="AI126" s="302"/>
    </row>
    <row r="127" spans="7:35" ht="15" hidden="1" customHeight="1">
      <c r="G127" s="178"/>
      <c r="H127" s="179"/>
      <c r="I127" s="179"/>
      <c r="J127" s="85"/>
      <c r="K127" s="179"/>
      <c r="L127" s="111"/>
      <c r="M127" s="176" t="s">
        <v>21</v>
      </c>
      <c r="N127" s="176"/>
      <c r="O127" s="176"/>
      <c r="P127" s="176"/>
      <c r="Q127" s="176"/>
      <c r="R127" s="176"/>
      <c r="S127" s="176"/>
      <c r="T127" s="176"/>
      <c r="U127" s="276"/>
      <c r="V127" s="157"/>
      <c r="W127" s="186"/>
      <c r="X127" s="302"/>
      <c r="Y127" s="302"/>
      <c r="Z127" s="302"/>
      <c r="AA127" s="302"/>
      <c r="AB127" s="302"/>
      <c r="AC127" s="302"/>
      <c r="AD127" s="302"/>
      <c r="AE127" s="302"/>
      <c r="AF127" s="302"/>
      <c r="AG127" s="302"/>
      <c r="AH127" s="302"/>
      <c r="AI127" s="302"/>
    </row>
    <row r="128" spans="7:35" ht="17.100000000000001" hidden="1" customHeight="1">
      <c r="X128" s="302"/>
      <c r="Y128" s="302"/>
      <c r="Z128" s="302"/>
      <c r="AA128" s="302"/>
      <c r="AB128" s="302"/>
      <c r="AC128" s="302"/>
      <c r="AD128" s="302"/>
      <c r="AE128" s="302"/>
      <c r="AF128" s="302"/>
      <c r="AG128" s="302"/>
      <c r="AH128" s="302"/>
    </row>
    <row r="129" spans="7:35" s="33" customFormat="1" ht="17.100000000000001" hidden="1" customHeight="1">
      <c r="G129" s="33" t="s">
        <v>15</v>
      </c>
      <c r="I129" s="33" t="s">
        <v>186</v>
      </c>
      <c r="V129" s="182"/>
      <c r="X129" s="318"/>
      <c r="Y129" s="318"/>
      <c r="Z129" s="318"/>
      <c r="AA129" s="318"/>
      <c r="AB129" s="318"/>
      <c r="AC129" s="318"/>
      <c r="AD129" s="318"/>
      <c r="AE129" s="318"/>
      <c r="AF129" s="318"/>
      <c r="AG129" s="318"/>
      <c r="AH129" s="318"/>
    </row>
    <row r="130" spans="7:35" ht="17.100000000000001" hidden="1" customHeight="1">
      <c r="T130" s="126"/>
      <c r="U130" s="42"/>
      <c r="X130" s="302"/>
      <c r="Y130" s="302"/>
      <c r="Z130" s="302"/>
      <c r="AA130" s="302"/>
      <c r="AB130" s="302"/>
      <c r="AC130" s="302"/>
      <c r="AD130" s="302"/>
      <c r="AE130" s="302"/>
      <c r="AF130" s="302"/>
      <c r="AG130" s="302"/>
      <c r="AH130" s="302"/>
    </row>
    <row r="131" spans="7:35" ht="16.5" hidden="1" customHeight="1">
      <c r="G131" s="179"/>
      <c r="H131" s="179"/>
      <c r="I131" s="179"/>
      <c r="J131" s="179"/>
      <c r="K131" s="179"/>
      <c r="L131" s="207" t="s">
        <v>96</v>
      </c>
      <c r="M131" s="203" t="s">
        <v>23</v>
      </c>
      <c r="N131" s="208"/>
      <c r="O131" s="867"/>
      <c r="P131" s="868"/>
      <c r="Q131" s="868"/>
      <c r="R131" s="868"/>
      <c r="S131" s="868"/>
      <c r="T131" s="868"/>
      <c r="U131" s="868"/>
      <c r="V131" s="869"/>
      <c r="W131" s="187"/>
      <c r="X131" s="302"/>
      <c r="Y131" s="302"/>
      <c r="Z131" s="302"/>
      <c r="AA131" s="302"/>
      <c r="AB131" s="302"/>
      <c r="AC131" s="302"/>
      <c r="AD131" s="302"/>
      <c r="AE131" s="302"/>
      <c r="AF131" s="302"/>
      <c r="AG131" s="302"/>
      <c r="AH131" s="302"/>
      <c r="AI131" s="302"/>
    </row>
    <row r="132" spans="7:35" s="34" customFormat="1" ht="15" hidden="1" customHeight="1">
      <c r="G132" s="178"/>
      <c r="H132" s="177"/>
      <c r="I132" s="177"/>
      <c r="J132" s="180"/>
      <c r="L132" s="169" t="s">
        <v>297</v>
      </c>
      <c r="M132" s="158" t="s">
        <v>18</v>
      </c>
      <c r="N132" s="268"/>
      <c r="O132" s="867"/>
      <c r="P132" s="868"/>
      <c r="Q132" s="868"/>
      <c r="R132" s="868"/>
      <c r="S132" s="868"/>
      <c r="T132" s="868"/>
      <c r="U132" s="868"/>
      <c r="V132" s="869"/>
      <c r="W132" s="187"/>
      <c r="X132" s="293"/>
      <c r="Y132" s="293"/>
      <c r="Z132" s="293"/>
      <c r="AA132" s="293"/>
      <c r="AB132" s="293"/>
      <c r="AC132" s="293"/>
      <c r="AD132" s="293"/>
      <c r="AE132" s="293"/>
      <c r="AF132" s="293"/>
      <c r="AG132" s="293"/>
      <c r="AH132" s="293"/>
      <c r="AI132" s="293"/>
    </row>
    <row r="133" spans="7:35" s="34" customFormat="1" ht="15" hidden="1" customHeight="1">
      <c r="G133" s="178"/>
      <c r="H133" s="177"/>
      <c r="I133" s="177"/>
      <c r="J133" s="180"/>
      <c r="L133" s="169" t="s">
        <v>8</v>
      </c>
      <c r="M133" s="159" t="s">
        <v>7</v>
      </c>
      <c r="N133" s="269"/>
      <c r="O133" s="867"/>
      <c r="P133" s="868"/>
      <c r="Q133" s="868"/>
      <c r="R133" s="868"/>
      <c r="S133" s="868"/>
      <c r="T133" s="868"/>
      <c r="U133" s="868"/>
      <c r="V133" s="869"/>
      <c r="W133" s="187"/>
      <c r="X133" s="293"/>
      <c r="Y133" s="293"/>
      <c r="Z133" s="293"/>
      <c r="AA133" s="293"/>
      <c r="AB133" s="293"/>
      <c r="AC133" s="293"/>
      <c r="AD133" s="293"/>
      <c r="AE133" s="293"/>
      <c r="AF133" s="293"/>
      <c r="AG133" s="293"/>
      <c r="AH133" s="293"/>
      <c r="AI133" s="293"/>
    </row>
    <row r="134" spans="7:35" s="34" customFormat="1" ht="15" hidden="1" customHeight="1">
      <c r="G134" s="178"/>
      <c r="H134" s="177"/>
      <c r="I134" s="177"/>
      <c r="J134" s="180"/>
      <c r="L134" s="169" t="s">
        <v>11</v>
      </c>
      <c r="M134" s="160" t="s">
        <v>25</v>
      </c>
      <c r="N134" s="270"/>
      <c r="O134" s="867"/>
      <c r="P134" s="868"/>
      <c r="Q134" s="868"/>
      <c r="R134" s="868"/>
      <c r="S134" s="868"/>
      <c r="T134" s="868"/>
      <c r="U134" s="868"/>
      <c r="V134" s="869"/>
      <c r="W134" s="187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</row>
    <row r="135" spans="7:35" s="34" customFormat="1" ht="24.9" hidden="1" customHeight="1">
      <c r="G135" s="179"/>
      <c r="H135" s="177"/>
      <c r="I135" s="832"/>
      <c r="J135" s="180"/>
      <c r="L135" s="169"/>
      <c r="M135" s="171"/>
      <c r="N135" s="190"/>
      <c r="O135" s="279"/>
      <c r="P135" s="264"/>
      <c r="Q135" s="264"/>
      <c r="R135" s="264"/>
      <c r="S135" s="264"/>
      <c r="T135" s="264"/>
      <c r="U135" s="264"/>
      <c r="V135" s="265"/>
      <c r="W135" s="189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</row>
    <row r="136" spans="7:35" s="34" customFormat="1" ht="15" hidden="1" customHeight="1">
      <c r="G136" s="181"/>
      <c r="H136" s="177"/>
      <c r="I136" s="832"/>
      <c r="J136" s="833"/>
      <c r="L136" s="169" t="s">
        <v>22</v>
      </c>
      <c r="M136" s="172" t="s">
        <v>10</v>
      </c>
      <c r="N136" s="267"/>
      <c r="O136" s="879"/>
      <c r="P136" s="880"/>
      <c r="Q136" s="880"/>
      <c r="R136" s="880"/>
      <c r="S136" s="880"/>
      <c r="T136" s="880"/>
      <c r="U136" s="880"/>
      <c r="V136" s="881"/>
      <c r="W136" s="187"/>
      <c r="X136" s="293"/>
      <c r="Y136" s="312" t="str">
        <f>strCheckUnique(Z136:Z139)</f>
        <v/>
      </c>
      <c r="Z136" s="293"/>
      <c r="AA136" s="312"/>
      <c r="AB136" s="293"/>
      <c r="AC136" s="293"/>
      <c r="AD136" s="293"/>
      <c r="AE136" s="293"/>
      <c r="AF136" s="293"/>
      <c r="AG136" s="293"/>
      <c r="AH136" s="293"/>
      <c r="AI136" s="293"/>
    </row>
    <row r="137" spans="7:35" s="34" customFormat="1" ht="17.100000000000001" hidden="1" customHeight="1">
      <c r="G137" s="181"/>
      <c r="H137" s="177">
        <v>1</v>
      </c>
      <c r="I137" s="832"/>
      <c r="J137" s="833"/>
      <c r="K137" s="202"/>
      <c r="L137" s="170"/>
      <c r="M137" s="173"/>
      <c r="N137" s="204"/>
      <c r="O137" s="191"/>
      <c r="P137" s="191"/>
      <c r="Q137" s="191"/>
      <c r="R137" s="863"/>
      <c r="S137" s="904" t="s">
        <v>87</v>
      </c>
      <c r="T137" s="863"/>
      <c r="U137" s="861" t="s">
        <v>88</v>
      </c>
      <c r="V137" s="184"/>
      <c r="W137" s="187"/>
      <c r="X137" s="293" t="str">
        <f>strCheckDate(O138:V138)</f>
        <v/>
      </c>
      <c r="Y137" s="312"/>
      <c r="Z137" s="312" t="str">
        <f>IF(M137="","",M137 )</f>
        <v/>
      </c>
      <c r="AA137" s="312"/>
      <c r="AB137" s="312"/>
      <c r="AC137" s="312"/>
      <c r="AD137" s="293"/>
      <c r="AE137" s="293"/>
      <c r="AF137" s="293"/>
      <c r="AG137" s="293"/>
      <c r="AH137" s="293"/>
      <c r="AI137" s="293"/>
    </row>
    <row r="138" spans="7:35" s="34" customFormat="1" ht="0.15" hidden="1" customHeight="1">
      <c r="G138" s="181"/>
      <c r="H138" s="177"/>
      <c r="I138" s="832"/>
      <c r="J138" s="833"/>
      <c r="K138" s="202"/>
      <c r="L138" s="193"/>
      <c r="M138" s="204"/>
      <c r="N138" s="204"/>
      <c r="O138" s="204"/>
      <c r="P138" s="204"/>
      <c r="Q138" s="292" t="str">
        <f>R137 &amp; "-" &amp; T137</f>
        <v>-</v>
      </c>
      <c r="R138" s="864"/>
      <c r="S138" s="905"/>
      <c r="T138" s="864"/>
      <c r="U138" s="862"/>
      <c r="V138" s="184"/>
      <c r="W138" s="189"/>
      <c r="X138" s="293"/>
      <c r="Y138" s="293"/>
      <c r="Z138" s="293"/>
      <c r="AA138" s="293"/>
      <c r="AB138" s="293"/>
      <c r="AC138" s="293"/>
      <c r="AD138" s="293"/>
      <c r="AE138" s="293"/>
      <c r="AF138" s="293"/>
      <c r="AG138" s="293"/>
      <c r="AH138" s="293"/>
      <c r="AI138" s="293"/>
    </row>
    <row r="139" spans="7:35" ht="15" hidden="1" customHeight="1">
      <c r="G139" s="181"/>
      <c r="H139" s="179"/>
      <c r="I139" s="832"/>
      <c r="J139" s="833"/>
      <c r="K139" s="179"/>
      <c r="L139" s="111"/>
      <c r="M139" s="175" t="s">
        <v>28</v>
      </c>
      <c r="N139" s="175"/>
      <c r="O139" s="175"/>
      <c r="P139" s="175"/>
      <c r="Q139" s="175"/>
      <c r="R139" s="175"/>
      <c r="S139" s="175"/>
      <c r="T139" s="175"/>
      <c r="U139" s="274"/>
      <c r="V139" s="157"/>
      <c r="W139" s="185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</row>
    <row r="140" spans="7:35" ht="15" hidden="1" customHeight="1">
      <c r="G140" s="179"/>
      <c r="H140" s="179"/>
      <c r="I140" s="832"/>
      <c r="J140" s="85"/>
      <c r="K140" s="179"/>
      <c r="L140" s="111"/>
      <c r="M140" s="174" t="s">
        <v>13</v>
      </c>
      <c r="N140" s="174"/>
      <c r="O140" s="174"/>
      <c r="P140" s="174"/>
      <c r="Q140" s="174"/>
      <c r="R140" s="174"/>
      <c r="S140" s="174"/>
      <c r="T140" s="174"/>
      <c r="U140" s="275"/>
      <c r="V140" s="157"/>
      <c r="W140" s="186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</row>
    <row r="141" spans="7:35" ht="15" hidden="1" customHeight="1">
      <c r="G141" s="178"/>
      <c r="H141" s="179"/>
      <c r="I141" s="179"/>
      <c r="J141" s="85"/>
      <c r="K141" s="179"/>
      <c r="L141" s="111"/>
      <c r="M141" s="163"/>
      <c r="N141" s="163"/>
      <c r="O141" s="163"/>
      <c r="P141" s="163"/>
      <c r="Q141" s="163"/>
      <c r="R141" s="163"/>
      <c r="S141" s="163"/>
      <c r="T141" s="163"/>
      <c r="U141" s="271"/>
      <c r="V141" s="157"/>
      <c r="W141" s="186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</row>
    <row r="142" spans="7:35" ht="15" hidden="1" customHeight="1">
      <c r="G142" s="178"/>
      <c r="H142" s="179"/>
      <c r="I142" s="179"/>
      <c r="J142" s="85"/>
      <c r="K142" s="179"/>
      <c r="L142" s="111"/>
      <c r="M142" s="162" t="s">
        <v>19</v>
      </c>
      <c r="N142" s="162"/>
      <c r="O142" s="162"/>
      <c r="P142" s="162"/>
      <c r="Q142" s="162"/>
      <c r="R142" s="162"/>
      <c r="S142" s="162"/>
      <c r="T142" s="162"/>
      <c r="U142" s="272"/>
      <c r="V142" s="157"/>
      <c r="W142" s="186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</row>
    <row r="143" spans="7:35" ht="15" hidden="1" customHeight="1">
      <c r="G143" s="178"/>
      <c r="H143" s="179"/>
      <c r="I143" s="179"/>
      <c r="J143" s="85"/>
      <c r="K143" s="179"/>
      <c r="L143" s="111"/>
      <c r="M143" s="161" t="s">
        <v>20</v>
      </c>
      <c r="N143" s="161"/>
      <c r="O143" s="161"/>
      <c r="P143" s="161"/>
      <c r="Q143" s="161"/>
      <c r="R143" s="161"/>
      <c r="S143" s="161"/>
      <c r="T143" s="161"/>
      <c r="U143" s="273"/>
      <c r="V143" s="157"/>
      <c r="W143" s="186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</row>
    <row r="144" spans="7:35" ht="15" hidden="1" customHeight="1">
      <c r="G144" s="178"/>
      <c r="H144" s="179"/>
      <c r="I144" s="179"/>
      <c r="J144" s="85"/>
      <c r="K144" s="179"/>
      <c r="L144" s="111"/>
      <c r="M144" s="176" t="s">
        <v>21</v>
      </c>
      <c r="N144" s="176"/>
      <c r="O144" s="176"/>
      <c r="P144" s="176"/>
      <c r="Q144" s="176"/>
      <c r="R144" s="176"/>
      <c r="S144" s="176"/>
      <c r="T144" s="176"/>
      <c r="U144" s="276"/>
      <c r="V144" s="157"/>
      <c r="W144" s="186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</row>
    <row r="145" spans="7:35" ht="17.100000000000001" hidden="1" customHeight="1"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</row>
    <row r="146" spans="7:35" s="33" customFormat="1" ht="17.100000000000001" hidden="1" customHeight="1">
      <c r="G146" s="33" t="s">
        <v>15</v>
      </c>
      <c r="I146" s="33" t="s">
        <v>187</v>
      </c>
      <c r="V146" s="182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</row>
    <row r="147" spans="7:35" ht="17.100000000000001" hidden="1" customHeight="1">
      <c r="T147" s="126"/>
      <c r="U147" s="4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</row>
    <row r="148" spans="7:35" ht="16.5" hidden="1" customHeight="1">
      <c r="G148" s="179"/>
      <c r="H148" s="179"/>
      <c r="I148" s="179"/>
      <c r="J148" s="179"/>
      <c r="K148" s="179"/>
      <c r="L148" s="207" t="s">
        <v>96</v>
      </c>
      <c r="M148" s="203" t="s">
        <v>23</v>
      </c>
      <c r="N148" s="208"/>
      <c r="O148" s="867"/>
      <c r="P148" s="868"/>
      <c r="Q148" s="868"/>
      <c r="R148" s="868"/>
      <c r="S148" s="868"/>
      <c r="T148" s="868"/>
      <c r="U148" s="868"/>
      <c r="V148" s="869"/>
      <c r="W148" s="187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</row>
    <row r="149" spans="7:35" s="34" customFormat="1" ht="15" hidden="1" customHeight="1">
      <c r="G149" s="178"/>
      <c r="H149" s="177"/>
      <c r="I149" s="177"/>
      <c r="J149" s="180"/>
      <c r="L149" s="169" t="s">
        <v>297</v>
      </c>
      <c r="M149" s="158" t="s">
        <v>18</v>
      </c>
      <c r="N149" s="268"/>
      <c r="O149" s="867"/>
      <c r="P149" s="868"/>
      <c r="Q149" s="868"/>
      <c r="R149" s="868"/>
      <c r="S149" s="868"/>
      <c r="T149" s="868"/>
      <c r="U149" s="868"/>
      <c r="V149" s="869"/>
      <c r="W149" s="187"/>
      <c r="X149" s="293"/>
      <c r="Y149" s="293"/>
      <c r="Z149" s="293"/>
      <c r="AA149" s="293"/>
      <c r="AB149" s="293"/>
      <c r="AC149" s="293"/>
      <c r="AD149" s="293"/>
      <c r="AE149" s="293"/>
      <c r="AF149" s="293"/>
      <c r="AG149" s="293"/>
      <c r="AH149" s="293"/>
      <c r="AI149" s="293"/>
    </row>
    <row r="150" spans="7:35" s="34" customFormat="1" ht="15" hidden="1" customHeight="1">
      <c r="G150" s="178"/>
      <c r="H150" s="177"/>
      <c r="I150" s="177"/>
      <c r="J150" s="180"/>
      <c r="L150" s="169" t="s">
        <v>8</v>
      </c>
      <c r="M150" s="159" t="s">
        <v>7</v>
      </c>
      <c r="N150" s="269"/>
      <c r="O150" s="867"/>
      <c r="P150" s="868"/>
      <c r="Q150" s="868"/>
      <c r="R150" s="868"/>
      <c r="S150" s="868"/>
      <c r="T150" s="868"/>
      <c r="U150" s="868"/>
      <c r="V150" s="869"/>
      <c r="W150" s="187"/>
      <c r="X150" s="293"/>
      <c r="Y150" s="293"/>
      <c r="Z150" s="293"/>
      <c r="AA150" s="293"/>
      <c r="AB150" s="293"/>
      <c r="AC150" s="293"/>
      <c r="AD150" s="293"/>
      <c r="AE150" s="293"/>
      <c r="AF150" s="293"/>
      <c r="AG150" s="293"/>
      <c r="AH150" s="293"/>
      <c r="AI150" s="293"/>
    </row>
    <row r="151" spans="7:35" s="34" customFormat="1" ht="15" hidden="1" customHeight="1">
      <c r="G151" s="178"/>
      <c r="H151" s="177"/>
      <c r="I151" s="177"/>
      <c r="J151" s="180"/>
      <c r="L151" s="169" t="s">
        <v>11</v>
      </c>
      <c r="M151" s="160" t="s">
        <v>25</v>
      </c>
      <c r="N151" s="270"/>
      <c r="O151" s="867"/>
      <c r="P151" s="868"/>
      <c r="Q151" s="868"/>
      <c r="R151" s="868"/>
      <c r="S151" s="868"/>
      <c r="T151" s="868"/>
      <c r="U151" s="868"/>
      <c r="V151" s="869"/>
      <c r="W151" s="187"/>
      <c r="X151" s="293"/>
      <c r="Y151" s="293"/>
      <c r="Z151" s="293"/>
      <c r="AA151" s="293"/>
      <c r="AB151" s="293"/>
      <c r="AC151" s="293"/>
      <c r="AD151" s="293"/>
      <c r="AE151" s="293"/>
      <c r="AF151" s="293"/>
      <c r="AG151" s="293"/>
      <c r="AH151" s="293"/>
      <c r="AI151" s="293"/>
    </row>
    <row r="152" spans="7:35" s="34" customFormat="1" ht="24.9" hidden="1" customHeight="1">
      <c r="G152" s="179"/>
      <c r="H152" s="177"/>
      <c r="I152" s="832"/>
      <c r="J152" s="180"/>
      <c r="L152" s="169" t="s">
        <v>12</v>
      </c>
      <c r="M152" s="171" t="s">
        <v>9</v>
      </c>
      <c r="N152" s="190"/>
      <c r="O152" s="898"/>
      <c r="P152" s="899"/>
      <c r="Q152" s="899"/>
      <c r="R152" s="899"/>
      <c r="S152" s="899"/>
      <c r="T152" s="899"/>
      <c r="U152" s="899"/>
      <c r="V152" s="900"/>
      <c r="W152" s="187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</row>
    <row r="153" spans="7:35" s="34" customFormat="1" ht="15" hidden="1" customHeight="1">
      <c r="G153" s="181"/>
      <c r="H153" s="177"/>
      <c r="I153" s="832"/>
      <c r="J153" s="833"/>
      <c r="L153" s="169" t="s">
        <v>22</v>
      </c>
      <c r="M153" s="172" t="s">
        <v>10</v>
      </c>
      <c r="N153" s="267"/>
      <c r="O153" s="879"/>
      <c r="P153" s="880"/>
      <c r="Q153" s="880"/>
      <c r="R153" s="880"/>
      <c r="S153" s="880"/>
      <c r="T153" s="880"/>
      <c r="U153" s="880"/>
      <c r="V153" s="881"/>
      <c r="W153" s="187"/>
      <c r="X153" s="293"/>
      <c r="Y153" s="312" t="str">
        <f>strCheckUnique(Z153:Z156)</f>
        <v/>
      </c>
      <c r="Z153" s="293"/>
      <c r="AA153" s="312"/>
      <c r="AB153" s="293"/>
      <c r="AC153" s="293"/>
      <c r="AD153" s="293"/>
      <c r="AE153" s="293"/>
      <c r="AF153" s="293"/>
      <c r="AG153" s="293"/>
      <c r="AH153" s="293"/>
      <c r="AI153" s="293"/>
    </row>
    <row r="154" spans="7:35" s="34" customFormat="1" ht="15.75" hidden="1" customHeight="1">
      <c r="G154" s="181"/>
      <c r="H154" s="177">
        <v>1</v>
      </c>
      <c r="I154" s="832"/>
      <c r="J154" s="833"/>
      <c r="K154" s="202"/>
      <c r="L154" s="170"/>
      <c r="M154" s="173"/>
      <c r="N154" s="204"/>
      <c r="O154" s="319"/>
      <c r="P154" s="191"/>
      <c r="Q154" s="191"/>
      <c r="R154" s="863"/>
      <c r="S154" s="904" t="s">
        <v>87</v>
      </c>
      <c r="T154" s="863"/>
      <c r="U154" s="861" t="s">
        <v>88</v>
      </c>
      <c r="V154" s="184"/>
      <c r="W154" s="187"/>
      <c r="X154" s="293" t="str">
        <f>strCheckDate(O155:V155)</f>
        <v/>
      </c>
      <c r="Y154" s="312"/>
      <c r="Z154" s="312" t="str">
        <f>IF(M154="","",M154 )</f>
        <v/>
      </c>
      <c r="AA154" s="312"/>
      <c r="AB154" s="312"/>
      <c r="AC154" s="312"/>
      <c r="AD154" s="293"/>
      <c r="AE154" s="293"/>
      <c r="AF154" s="293"/>
      <c r="AG154" s="293"/>
      <c r="AH154" s="293"/>
      <c r="AI154" s="293"/>
    </row>
    <row r="155" spans="7:35" s="34" customFormat="1" ht="0.15" hidden="1" customHeight="1">
      <c r="G155" s="181"/>
      <c r="H155" s="177"/>
      <c r="I155" s="832"/>
      <c r="J155" s="833"/>
      <c r="K155" s="202"/>
      <c r="L155" s="193"/>
      <c r="M155" s="204"/>
      <c r="N155" s="204"/>
      <c r="O155" s="204"/>
      <c r="P155" s="204"/>
      <c r="Q155" s="292" t="str">
        <f>R154 &amp; "-" &amp; T154</f>
        <v>-</v>
      </c>
      <c r="R155" s="864"/>
      <c r="S155" s="905"/>
      <c r="T155" s="864"/>
      <c r="U155" s="862"/>
      <c r="V155" s="184"/>
      <c r="W155" s="189"/>
      <c r="X155" s="293"/>
      <c r="Y155" s="293"/>
      <c r="Z155" s="293"/>
      <c r="AA155" s="293"/>
      <c r="AB155" s="293"/>
      <c r="AC155" s="293"/>
      <c r="AD155" s="293"/>
      <c r="AE155" s="293"/>
      <c r="AF155" s="293"/>
      <c r="AG155" s="293"/>
      <c r="AH155" s="293"/>
      <c r="AI155" s="293"/>
    </row>
    <row r="156" spans="7:35" ht="15" hidden="1" customHeight="1">
      <c r="G156" s="181"/>
      <c r="H156" s="179"/>
      <c r="I156" s="832"/>
      <c r="J156" s="833"/>
      <c r="K156" s="179"/>
      <c r="L156" s="111"/>
      <c r="M156" s="175" t="s">
        <v>28</v>
      </c>
      <c r="N156" s="175"/>
      <c r="O156" s="175"/>
      <c r="P156" s="175"/>
      <c r="Q156" s="175"/>
      <c r="R156" s="175"/>
      <c r="S156" s="175"/>
      <c r="T156" s="175"/>
      <c r="U156" s="274"/>
      <c r="V156" s="157"/>
      <c r="W156" s="185"/>
      <c r="X156" s="302"/>
      <c r="Y156" s="302"/>
      <c r="Z156" s="302"/>
      <c r="AA156" s="302"/>
      <c r="AB156" s="302"/>
      <c r="AC156" s="302"/>
      <c r="AD156" s="302"/>
      <c r="AE156" s="302"/>
      <c r="AF156" s="302"/>
      <c r="AG156" s="302"/>
      <c r="AH156" s="302"/>
      <c r="AI156" s="302"/>
    </row>
    <row r="157" spans="7:35" ht="15" hidden="1" customHeight="1">
      <c r="G157" s="179"/>
      <c r="H157" s="179"/>
      <c r="I157" s="832"/>
      <c r="J157" s="85"/>
      <c r="K157" s="179"/>
      <c r="L157" s="111"/>
      <c r="M157" s="174" t="s">
        <v>13</v>
      </c>
      <c r="N157" s="174"/>
      <c r="O157" s="174"/>
      <c r="P157" s="174"/>
      <c r="Q157" s="174"/>
      <c r="R157" s="174"/>
      <c r="S157" s="174"/>
      <c r="T157" s="174"/>
      <c r="U157" s="275"/>
      <c r="V157" s="157"/>
      <c r="W157" s="186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</row>
    <row r="158" spans="7:35" ht="15" hidden="1" customHeight="1">
      <c r="G158" s="178"/>
      <c r="H158" s="179"/>
      <c r="I158" s="179"/>
      <c r="J158" s="85"/>
      <c r="K158" s="179"/>
      <c r="L158" s="111"/>
      <c r="M158" s="163" t="s">
        <v>14</v>
      </c>
      <c r="N158" s="163"/>
      <c r="O158" s="163"/>
      <c r="P158" s="163"/>
      <c r="Q158" s="163"/>
      <c r="R158" s="163"/>
      <c r="S158" s="163"/>
      <c r="T158" s="163"/>
      <c r="U158" s="271"/>
      <c r="V158" s="157"/>
      <c r="W158" s="186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</row>
    <row r="159" spans="7:35" ht="15" hidden="1" customHeight="1">
      <c r="G159" s="178"/>
      <c r="H159" s="179"/>
      <c r="I159" s="179"/>
      <c r="J159" s="85"/>
      <c r="K159" s="179"/>
      <c r="L159" s="111"/>
      <c r="M159" s="162" t="s">
        <v>19</v>
      </c>
      <c r="N159" s="162"/>
      <c r="O159" s="162"/>
      <c r="P159" s="162"/>
      <c r="Q159" s="162"/>
      <c r="R159" s="162"/>
      <c r="S159" s="162"/>
      <c r="T159" s="162"/>
      <c r="U159" s="272"/>
      <c r="V159" s="157"/>
      <c r="W159" s="186"/>
      <c r="X159" s="302"/>
      <c r="Y159" s="302"/>
      <c r="Z159" s="302"/>
      <c r="AA159" s="302"/>
      <c r="AB159" s="302"/>
      <c r="AC159" s="302"/>
      <c r="AD159" s="302"/>
      <c r="AE159" s="302"/>
      <c r="AF159" s="302"/>
      <c r="AG159" s="302"/>
      <c r="AH159" s="302"/>
      <c r="AI159" s="302"/>
    </row>
    <row r="160" spans="7:35" ht="15" hidden="1" customHeight="1">
      <c r="G160" s="178"/>
      <c r="H160" s="179"/>
      <c r="I160" s="179"/>
      <c r="J160" s="85"/>
      <c r="K160" s="179"/>
      <c r="L160" s="111"/>
      <c r="M160" s="161" t="s">
        <v>20</v>
      </c>
      <c r="N160" s="161"/>
      <c r="O160" s="161"/>
      <c r="P160" s="161"/>
      <c r="Q160" s="161"/>
      <c r="R160" s="161"/>
      <c r="S160" s="161"/>
      <c r="T160" s="161"/>
      <c r="U160" s="273"/>
      <c r="V160" s="157"/>
      <c r="W160" s="186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</row>
    <row r="161" spans="1:50" ht="7.5" hidden="1" customHeight="1">
      <c r="G161" s="178"/>
      <c r="H161" s="179"/>
      <c r="I161" s="179"/>
      <c r="J161" s="85"/>
      <c r="K161" s="179"/>
      <c r="L161" s="111"/>
      <c r="M161" s="176" t="s">
        <v>21</v>
      </c>
      <c r="N161" s="176"/>
      <c r="O161" s="176"/>
      <c r="P161" s="176"/>
      <c r="Q161" s="176"/>
      <c r="R161" s="176"/>
      <c r="S161" s="176"/>
      <c r="T161" s="176"/>
      <c r="U161" s="276"/>
      <c r="V161" s="157"/>
      <c r="W161" s="186"/>
      <c r="X161" s="302"/>
      <c r="Y161" s="302"/>
      <c r="Z161" s="302"/>
      <c r="AA161" s="302"/>
      <c r="AB161" s="302"/>
      <c r="AC161" s="302"/>
      <c r="AD161" s="302"/>
      <c r="AE161" s="302"/>
      <c r="AF161" s="302"/>
      <c r="AG161" s="302"/>
      <c r="AH161" s="302"/>
      <c r="AI161" s="302"/>
    </row>
    <row r="163" spans="1:50" s="33" customFormat="1" ht="17.100000000000001" customHeight="1">
      <c r="A163" s="33" t="s">
        <v>15</v>
      </c>
      <c r="C163" s="33" t="s">
        <v>211</v>
      </c>
      <c r="AD163" s="182"/>
    </row>
    <row r="164" spans="1:50" ht="17.100000000000001" customHeight="1">
      <c r="AD164" s="42"/>
    </row>
    <row r="165" spans="1:50" ht="17.100000000000001" customHeight="1">
      <c r="L165" s="126"/>
      <c r="M165" s="126"/>
      <c r="N165" s="126"/>
      <c r="O165" s="126"/>
      <c r="P165" s="126"/>
      <c r="Q165" s="126"/>
      <c r="R165" s="126"/>
      <c r="S165" s="126"/>
      <c r="T165" s="126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26"/>
      <c r="AG165" s="126"/>
      <c r="AH165" s="126"/>
      <c r="AI165" s="126"/>
      <c r="AJ165" s="126"/>
      <c r="AK165" s="126"/>
      <c r="AL165" s="126"/>
      <c r="AM165" s="126"/>
    </row>
    <row r="166" spans="1:50" s="34" customFormat="1" ht="22.8">
      <c r="A166" s="828">
        <v>1</v>
      </c>
      <c r="B166" s="293"/>
      <c r="C166" s="293"/>
      <c r="D166" s="293"/>
      <c r="E166" s="293"/>
      <c r="F166" s="315"/>
      <c r="G166" s="315"/>
      <c r="H166" s="315"/>
      <c r="I166" s="96"/>
      <c r="J166" s="86"/>
      <c r="K166" s="86"/>
      <c r="L166" s="334">
        <f>mergeValue(A166)</f>
        <v>1</v>
      </c>
      <c r="M166" s="570" t="s">
        <v>23</v>
      </c>
      <c r="N166" s="865"/>
      <c r="O166" s="866"/>
      <c r="P166" s="866"/>
      <c r="Q166" s="866"/>
      <c r="R166" s="866"/>
      <c r="S166" s="866"/>
      <c r="T166" s="866"/>
      <c r="U166" s="866"/>
      <c r="V166" s="866"/>
      <c r="W166" s="866"/>
      <c r="X166" s="866"/>
      <c r="Y166" s="866"/>
      <c r="Z166" s="866"/>
      <c r="AA166" s="866"/>
      <c r="AB166" s="866"/>
      <c r="AC166" s="866"/>
      <c r="AD166" s="866"/>
      <c r="AE166" s="866"/>
      <c r="AF166" s="866"/>
      <c r="AG166" s="866"/>
      <c r="AH166" s="866"/>
      <c r="AI166" s="866"/>
      <c r="AJ166" s="866"/>
      <c r="AK166" s="866"/>
      <c r="AL166" s="845"/>
      <c r="AM166" s="633" t="s">
        <v>623</v>
      </c>
      <c r="AN166" s="293"/>
      <c r="AO166" s="293"/>
      <c r="AP166" s="293"/>
      <c r="AQ166" s="293"/>
      <c r="AR166" s="293"/>
      <c r="AS166" s="293"/>
      <c r="AT166" s="293"/>
      <c r="AU166" s="293"/>
      <c r="AV166" s="293"/>
      <c r="AW166" s="293"/>
      <c r="AX166" s="293"/>
    </row>
    <row r="167" spans="1:50" s="34" customFormat="1" ht="34.200000000000003">
      <c r="A167" s="828"/>
      <c r="B167" s="828">
        <v>1</v>
      </c>
      <c r="C167" s="293"/>
      <c r="D167" s="293"/>
      <c r="E167" s="293"/>
      <c r="F167" s="343"/>
      <c r="G167" s="561"/>
      <c r="H167" s="561"/>
      <c r="I167" s="218"/>
      <c r="J167" s="46"/>
      <c r="L167" s="334" t="str">
        <f>mergeValue(A167) &amp;"."&amp; mergeValue(B167)</f>
        <v>1.1</v>
      </c>
      <c r="M167" s="158" t="s">
        <v>18</v>
      </c>
      <c r="N167" s="902"/>
      <c r="O167" s="903"/>
      <c r="P167" s="903"/>
      <c r="Q167" s="903"/>
      <c r="R167" s="903"/>
      <c r="S167" s="903"/>
      <c r="T167" s="903"/>
      <c r="U167" s="903"/>
      <c r="V167" s="903"/>
      <c r="W167" s="903"/>
      <c r="X167" s="903"/>
      <c r="Y167" s="903"/>
      <c r="Z167" s="903"/>
      <c r="AA167" s="903"/>
      <c r="AB167" s="903"/>
      <c r="AC167" s="903"/>
      <c r="AD167" s="903"/>
      <c r="AE167" s="903"/>
      <c r="AF167" s="903"/>
      <c r="AG167" s="903"/>
      <c r="AH167" s="903"/>
      <c r="AI167" s="903"/>
      <c r="AJ167" s="903"/>
      <c r="AK167" s="903"/>
      <c r="AL167" s="848"/>
      <c r="AM167" s="632" t="s">
        <v>484</v>
      </c>
      <c r="AN167" s="293"/>
      <c r="AO167" s="293"/>
      <c r="AP167" s="293"/>
      <c r="AQ167" s="293"/>
      <c r="AR167" s="293"/>
      <c r="AS167" s="293"/>
      <c r="AT167" s="293"/>
      <c r="AU167" s="293"/>
      <c r="AV167" s="293"/>
      <c r="AW167" s="293"/>
      <c r="AX167" s="293"/>
    </row>
    <row r="168" spans="1:50" s="34" customFormat="1" ht="45.6">
      <c r="A168" s="828"/>
      <c r="B168" s="828"/>
      <c r="C168" s="828">
        <v>1</v>
      </c>
      <c r="D168" s="293"/>
      <c r="E168" s="293"/>
      <c r="F168" s="343"/>
      <c r="G168" s="561"/>
      <c r="H168" s="561"/>
      <c r="I168" s="218"/>
      <c r="J168" s="46"/>
      <c r="L168" s="334" t="str">
        <f>mergeValue(A168) &amp;"."&amp; mergeValue(B168)&amp;"."&amp; mergeValue(C168)</f>
        <v>1.1.1</v>
      </c>
      <c r="M168" s="159" t="s">
        <v>645</v>
      </c>
      <c r="N168" s="902"/>
      <c r="O168" s="903"/>
      <c r="P168" s="903"/>
      <c r="Q168" s="903"/>
      <c r="R168" s="903"/>
      <c r="S168" s="903"/>
      <c r="T168" s="903"/>
      <c r="U168" s="903"/>
      <c r="V168" s="903"/>
      <c r="W168" s="903"/>
      <c r="X168" s="903"/>
      <c r="Y168" s="903"/>
      <c r="Z168" s="903"/>
      <c r="AA168" s="903"/>
      <c r="AB168" s="903"/>
      <c r="AC168" s="903"/>
      <c r="AD168" s="903"/>
      <c r="AE168" s="903"/>
      <c r="AF168" s="903"/>
      <c r="AG168" s="903"/>
      <c r="AH168" s="903"/>
      <c r="AI168" s="903"/>
      <c r="AJ168" s="903"/>
      <c r="AK168" s="903"/>
      <c r="AL168" s="848"/>
      <c r="AM168" s="632" t="s">
        <v>674</v>
      </c>
      <c r="AN168" s="293"/>
      <c r="AO168" s="293"/>
      <c r="AP168" s="293"/>
      <c r="AQ168" s="293"/>
      <c r="AR168" s="293"/>
      <c r="AS168" s="293"/>
      <c r="AT168" s="293"/>
      <c r="AU168" s="293"/>
      <c r="AV168" s="293"/>
      <c r="AW168" s="293"/>
      <c r="AX168" s="293"/>
    </row>
    <row r="169" spans="1:50" s="34" customFormat="1" ht="20.100000000000001" customHeight="1">
      <c r="A169" s="828"/>
      <c r="B169" s="828"/>
      <c r="C169" s="828"/>
      <c r="D169" s="828">
        <v>1</v>
      </c>
      <c r="E169" s="293"/>
      <c r="F169" s="343"/>
      <c r="G169" s="561"/>
      <c r="H169" s="561"/>
      <c r="I169" s="832"/>
      <c r="J169" s="833"/>
      <c r="K169" s="811"/>
      <c r="L169" s="834" t="str">
        <f>mergeValue(A169) &amp;"."&amp; mergeValue(B169)&amp;"."&amp; mergeValue(C169)&amp;"."&amp; mergeValue(D169)</f>
        <v>1.1.1.1</v>
      </c>
      <c r="M169" s="835"/>
      <c r="N169" s="817" t="s">
        <v>87</v>
      </c>
      <c r="O169" s="829"/>
      <c r="P169" s="838" t="s">
        <v>96</v>
      </c>
      <c r="Q169" s="839"/>
      <c r="R169" s="817" t="s">
        <v>88</v>
      </c>
      <c r="S169" s="829"/>
      <c r="T169" s="836">
        <v>1</v>
      </c>
      <c r="U169" s="840"/>
      <c r="V169" s="817" t="s">
        <v>88</v>
      </c>
      <c r="W169" s="829"/>
      <c r="X169" s="836">
        <v>1</v>
      </c>
      <c r="Y169" s="837"/>
      <c r="Z169" s="817" t="s">
        <v>88</v>
      </c>
      <c r="AA169" s="190"/>
      <c r="AB169" s="112">
        <v>1</v>
      </c>
      <c r="AC169" s="413"/>
      <c r="AD169" s="557"/>
      <c r="AE169" s="557"/>
      <c r="AF169" s="557"/>
      <c r="AG169" s="557"/>
      <c r="AH169" s="559"/>
      <c r="AI169" s="560" t="s">
        <v>87</v>
      </c>
      <c r="AJ169" s="559"/>
      <c r="AK169" s="560" t="s">
        <v>88</v>
      </c>
      <c r="AL169" s="277"/>
      <c r="AM169" s="820" t="s">
        <v>675</v>
      </c>
      <c r="AN169" s="293" t="str">
        <f>strCheckDateOnDP(AD169:AL169,List06_9_DP)</f>
        <v/>
      </c>
      <c r="AO169" s="312" t="str">
        <f>IF(AND(COUNTIF(AP165:AP165,AP169)&gt;1,AP169&lt;&gt;""),"ErrUnique:HasDoubleConn","")</f>
        <v/>
      </c>
      <c r="AP169" s="312"/>
      <c r="AQ169" s="312"/>
      <c r="AR169" s="312"/>
      <c r="AS169" s="312"/>
      <c r="AT169" s="312"/>
      <c r="AU169" s="293"/>
      <c r="AV169" s="293"/>
      <c r="AW169" s="293"/>
      <c r="AX169" s="293"/>
    </row>
    <row r="170" spans="1:50" s="34" customFormat="1" ht="20.100000000000001" customHeight="1">
      <c r="A170" s="828"/>
      <c r="B170" s="828"/>
      <c r="C170" s="828"/>
      <c r="D170" s="828"/>
      <c r="E170" s="293"/>
      <c r="F170" s="343"/>
      <c r="G170" s="561"/>
      <c r="H170" s="561"/>
      <c r="I170" s="832"/>
      <c r="J170" s="833"/>
      <c r="K170" s="811"/>
      <c r="L170" s="834"/>
      <c r="M170" s="835"/>
      <c r="N170" s="817"/>
      <c r="O170" s="829"/>
      <c r="P170" s="838"/>
      <c r="Q170" s="839"/>
      <c r="R170" s="817"/>
      <c r="S170" s="829"/>
      <c r="T170" s="836"/>
      <c r="U170" s="841"/>
      <c r="V170" s="817"/>
      <c r="W170" s="829"/>
      <c r="X170" s="836"/>
      <c r="Y170" s="837"/>
      <c r="Z170" s="817"/>
      <c r="AA170" s="426"/>
      <c r="AB170" s="209"/>
      <c r="AC170" s="209"/>
      <c r="AD170" s="256"/>
      <c r="AE170" s="256"/>
      <c r="AF170" s="256"/>
      <c r="AG170" s="295" t="str">
        <f>AH169 &amp; "-" &amp; AJ169</f>
        <v>-</v>
      </c>
      <c r="AH170" s="295"/>
      <c r="AI170" s="295"/>
      <c r="AJ170" s="295"/>
      <c r="AK170" s="295" t="s">
        <v>88</v>
      </c>
      <c r="AL170" s="429"/>
      <c r="AM170" s="820"/>
      <c r="AN170" s="293"/>
      <c r="AO170" s="312"/>
      <c r="AP170" s="312"/>
      <c r="AQ170" s="312"/>
      <c r="AR170" s="312"/>
      <c r="AS170" s="312"/>
      <c r="AT170" s="312"/>
      <c r="AU170" s="293"/>
      <c r="AV170" s="293"/>
      <c r="AW170" s="293"/>
      <c r="AX170" s="293"/>
    </row>
    <row r="171" spans="1:50" s="34" customFormat="1" ht="20.100000000000001" customHeight="1">
      <c r="A171" s="828"/>
      <c r="B171" s="828"/>
      <c r="C171" s="828"/>
      <c r="D171" s="828"/>
      <c r="E171" s="293"/>
      <c r="F171" s="343"/>
      <c r="G171" s="561"/>
      <c r="H171" s="561"/>
      <c r="I171" s="832"/>
      <c r="J171" s="833"/>
      <c r="K171" s="811"/>
      <c r="L171" s="834"/>
      <c r="M171" s="835"/>
      <c r="N171" s="817"/>
      <c r="O171" s="829"/>
      <c r="P171" s="838"/>
      <c r="Q171" s="839"/>
      <c r="R171" s="817"/>
      <c r="S171" s="829"/>
      <c r="T171" s="836"/>
      <c r="U171" s="842"/>
      <c r="V171" s="817"/>
      <c r="W171" s="428"/>
      <c r="X171" s="176"/>
      <c r="Y171" s="209"/>
      <c r="Z171" s="255"/>
      <c r="AA171" s="255"/>
      <c r="AB171" s="255"/>
      <c r="AC171" s="255"/>
      <c r="AD171" s="256"/>
      <c r="AE171" s="256"/>
      <c r="AF171" s="256"/>
      <c r="AG171" s="256"/>
      <c r="AH171" s="257"/>
      <c r="AI171" s="197"/>
      <c r="AJ171" s="197"/>
      <c r="AK171" s="257"/>
      <c r="AL171" s="185"/>
      <c r="AM171" s="820"/>
      <c r="AN171" s="293"/>
      <c r="AO171" s="312"/>
      <c r="AP171" s="312"/>
      <c r="AQ171" s="312"/>
      <c r="AR171" s="312"/>
      <c r="AS171" s="312"/>
      <c r="AT171" s="312"/>
      <c r="AU171" s="293"/>
      <c r="AV171" s="293"/>
      <c r="AW171" s="293"/>
      <c r="AX171" s="293"/>
    </row>
    <row r="172" spans="1:50" s="34" customFormat="1" ht="20.100000000000001" customHeight="1">
      <c r="A172" s="828"/>
      <c r="B172" s="828"/>
      <c r="C172" s="828"/>
      <c r="D172" s="828"/>
      <c r="E172" s="293"/>
      <c r="F172" s="343"/>
      <c r="G172" s="561"/>
      <c r="H172" s="561"/>
      <c r="I172" s="832"/>
      <c r="J172" s="833"/>
      <c r="K172" s="811"/>
      <c r="L172" s="834"/>
      <c r="M172" s="835"/>
      <c r="N172" s="817"/>
      <c r="O172" s="829"/>
      <c r="P172" s="838"/>
      <c r="Q172" s="839"/>
      <c r="R172" s="817"/>
      <c r="S172" s="258"/>
      <c r="T172" s="260"/>
      <c r="U172" s="259"/>
      <c r="V172" s="255"/>
      <c r="W172" s="255"/>
      <c r="X172" s="255"/>
      <c r="Y172" s="255"/>
      <c r="Z172" s="255"/>
      <c r="AA172" s="255"/>
      <c r="AB172" s="255"/>
      <c r="AC172" s="255"/>
      <c r="AD172" s="256"/>
      <c r="AE172" s="256"/>
      <c r="AF172" s="256"/>
      <c r="AG172" s="256"/>
      <c r="AH172" s="257"/>
      <c r="AI172" s="197"/>
      <c r="AJ172" s="197"/>
      <c r="AK172" s="257"/>
      <c r="AL172" s="185"/>
      <c r="AM172" s="820"/>
      <c r="AN172" s="293"/>
      <c r="AO172" s="312"/>
      <c r="AP172" s="312"/>
      <c r="AQ172" s="312"/>
      <c r="AR172" s="312"/>
      <c r="AS172" s="312"/>
      <c r="AT172" s="312"/>
      <c r="AU172" s="293"/>
      <c r="AV172" s="293"/>
      <c r="AW172" s="293"/>
      <c r="AX172" s="293"/>
    </row>
    <row r="173" spans="1:50" ht="20.100000000000001" customHeight="1">
      <c r="A173" s="828"/>
      <c r="B173" s="828"/>
      <c r="C173" s="828"/>
      <c r="D173" s="828"/>
      <c r="E173" s="345"/>
      <c r="F173" s="346"/>
      <c r="G173" s="345"/>
      <c r="H173" s="345"/>
      <c r="I173" s="832"/>
      <c r="J173" s="833"/>
      <c r="K173" s="811"/>
      <c r="L173" s="834"/>
      <c r="M173" s="835"/>
      <c r="N173" s="817"/>
      <c r="O173" s="427"/>
      <c r="P173" s="163"/>
      <c r="Q173" s="209" t="s">
        <v>390</v>
      </c>
      <c r="R173" s="163"/>
      <c r="S173" s="163"/>
      <c r="T173" s="163"/>
      <c r="U173" s="163"/>
      <c r="V173" s="163"/>
      <c r="W173" s="163"/>
      <c r="X173" s="163"/>
      <c r="Y173" s="163"/>
      <c r="Z173" s="163"/>
      <c r="AA173" s="163"/>
      <c r="AB173" s="163"/>
      <c r="AC173" s="163"/>
      <c r="AD173" s="163"/>
      <c r="AE173" s="163"/>
      <c r="AF173" s="163"/>
      <c r="AG173" s="163"/>
      <c r="AH173" s="163"/>
      <c r="AI173" s="163"/>
      <c r="AJ173" s="163"/>
      <c r="AK173" s="163"/>
      <c r="AL173" s="261"/>
      <c r="AM173" s="820"/>
      <c r="AN173" s="302"/>
      <c r="AO173" s="302"/>
      <c r="AP173" s="313"/>
      <c r="AQ173" s="313"/>
      <c r="AR173" s="313"/>
      <c r="AS173" s="313"/>
      <c r="AT173" s="313"/>
      <c r="AU173" s="302"/>
      <c r="AV173" s="302"/>
      <c r="AW173" s="302"/>
      <c r="AX173" s="302"/>
    </row>
    <row r="174" spans="1:50" ht="15" customHeight="1">
      <c r="A174" s="828"/>
      <c r="B174" s="828"/>
      <c r="C174" s="828"/>
      <c r="D174" s="345"/>
      <c r="E174" s="345"/>
      <c r="F174" s="343"/>
      <c r="G174" s="345"/>
      <c r="H174" s="345"/>
      <c r="I174" s="179"/>
      <c r="J174" s="85"/>
      <c r="K174" s="179"/>
      <c r="L174" s="323"/>
      <c r="M174" s="162" t="s">
        <v>5</v>
      </c>
      <c r="N174" s="162"/>
      <c r="O174" s="162"/>
      <c r="P174" s="162"/>
      <c r="Q174" s="162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  <c r="AF174" s="162"/>
      <c r="AG174" s="162"/>
      <c r="AH174" s="162"/>
      <c r="AI174" s="162"/>
      <c r="AJ174" s="162"/>
      <c r="AK174" s="162"/>
      <c r="AL174" s="185"/>
      <c r="AM174" s="820"/>
      <c r="AN174" s="302"/>
      <c r="AO174" s="302"/>
      <c r="AP174" s="313"/>
      <c r="AQ174" s="313"/>
      <c r="AR174" s="313"/>
      <c r="AS174" s="313"/>
      <c r="AT174" s="313"/>
      <c r="AU174" s="302"/>
      <c r="AV174" s="302"/>
      <c r="AW174" s="302"/>
      <c r="AX174" s="302"/>
    </row>
    <row r="175" spans="1:50" ht="15" customHeight="1">
      <c r="A175" s="828"/>
      <c r="B175" s="828"/>
      <c r="C175" s="345"/>
      <c r="D175" s="345"/>
      <c r="E175" s="345"/>
      <c r="F175" s="343"/>
      <c r="G175" s="345"/>
      <c r="H175" s="345"/>
      <c r="I175" s="179"/>
      <c r="J175" s="85"/>
      <c r="K175" s="179"/>
      <c r="L175" s="111"/>
      <c r="M175" s="161" t="s">
        <v>676</v>
      </c>
      <c r="N175" s="161"/>
      <c r="O175" s="161"/>
      <c r="P175" s="161"/>
      <c r="Q175" s="161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56"/>
      <c r="AE175" s="156"/>
      <c r="AF175" s="156"/>
      <c r="AG175" s="156"/>
      <c r="AH175" s="257"/>
      <c r="AI175" s="197"/>
      <c r="AJ175" s="196"/>
      <c r="AK175" s="161"/>
      <c r="AL175" s="197"/>
      <c r="AM175" s="185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</row>
    <row r="176" spans="1:50" ht="15" customHeight="1">
      <c r="A176" s="828"/>
      <c r="B176" s="345"/>
      <c r="C176" s="345"/>
      <c r="D176" s="345"/>
      <c r="E176" s="345"/>
      <c r="F176" s="343"/>
      <c r="G176" s="345"/>
      <c r="H176" s="345"/>
      <c r="I176" s="179"/>
      <c r="J176" s="85"/>
      <c r="K176" s="179"/>
      <c r="L176" s="111"/>
      <c r="M176" s="176" t="s">
        <v>21</v>
      </c>
      <c r="N176" s="176"/>
      <c r="O176" s="176"/>
      <c r="P176" s="176"/>
      <c r="Q176" s="176"/>
      <c r="R176" s="176"/>
      <c r="S176" s="176"/>
      <c r="T176" s="176"/>
      <c r="U176" s="176"/>
      <c r="V176" s="176"/>
      <c r="W176" s="176"/>
      <c r="X176" s="176"/>
      <c r="Y176" s="176"/>
      <c r="Z176" s="176"/>
      <c r="AA176" s="176"/>
      <c r="AB176" s="176"/>
      <c r="AC176" s="176"/>
      <c r="AD176" s="156"/>
      <c r="AE176" s="156"/>
      <c r="AF176" s="156"/>
      <c r="AG176" s="156"/>
      <c r="AH176" s="257"/>
      <c r="AI176" s="197"/>
      <c r="AJ176" s="196"/>
      <c r="AK176" s="161"/>
      <c r="AL176" s="197"/>
      <c r="AM176" s="185"/>
      <c r="AN176" s="302"/>
      <c r="AO176" s="302"/>
      <c r="AP176" s="302"/>
      <c r="AQ176" s="302"/>
      <c r="AR176" s="302"/>
      <c r="AS176" s="302"/>
      <c r="AT176" s="302"/>
      <c r="AU176" s="302"/>
      <c r="AV176" s="302"/>
      <c r="AW176" s="302"/>
      <c r="AX176" s="302"/>
    </row>
    <row r="177" spans="1:50" ht="15" customHeight="1">
      <c r="F177" s="178"/>
      <c r="G177" s="179"/>
      <c r="H177" s="179"/>
      <c r="I177" s="219"/>
      <c r="J177" s="85"/>
      <c r="L177" s="111"/>
      <c r="M177" s="209" t="s">
        <v>311</v>
      </c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156"/>
      <c r="AE177" s="156"/>
      <c r="AF177" s="156"/>
      <c r="AG177" s="156"/>
      <c r="AH177" s="257"/>
      <c r="AI177" s="197"/>
      <c r="AJ177" s="196"/>
      <c r="AK177" s="161"/>
      <c r="AL177" s="197"/>
      <c r="AM177" s="185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</row>
    <row r="178" spans="1:50" ht="15" customHeight="1">
      <c r="G178" s="178"/>
      <c r="H178" s="179"/>
      <c r="I178" s="179"/>
      <c r="J178" s="85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  <c r="AA178" s="179"/>
      <c r="AB178" s="179"/>
      <c r="AC178" s="179"/>
      <c r="AD178" s="179"/>
      <c r="AE178" s="179"/>
      <c r="AF178" s="179"/>
      <c r="AG178" s="179"/>
      <c r="AH178" s="179"/>
      <c r="AI178" s="179"/>
      <c r="AJ178" s="179"/>
      <c r="AK178" s="179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</row>
    <row r="179" spans="1:50" s="33" customFormat="1" ht="17.100000000000001" customHeight="1">
      <c r="A179" s="33" t="s">
        <v>15</v>
      </c>
      <c r="C179" s="33" t="s">
        <v>212</v>
      </c>
      <c r="T179" s="182"/>
    </row>
    <row r="180" spans="1:50" ht="17.100000000000001" customHeight="1"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26"/>
      <c r="AG180" s="126"/>
      <c r="AH180" s="126"/>
      <c r="AI180" s="126"/>
      <c r="AJ180" s="126"/>
      <c r="AK180" s="126"/>
      <c r="AL180" s="126"/>
    </row>
    <row r="181" spans="1:50" s="34" customFormat="1" ht="22.5" customHeight="1">
      <c r="A181" s="828">
        <v>1</v>
      </c>
      <c r="B181" s="293"/>
      <c r="C181" s="293"/>
      <c r="D181" s="293"/>
      <c r="E181" s="293"/>
      <c r="F181" s="315"/>
      <c r="G181" s="315"/>
      <c r="H181" s="315"/>
      <c r="I181" s="96"/>
      <c r="J181" s="86"/>
      <c r="K181" s="86"/>
      <c r="L181" s="334">
        <f>mergeValue(A181)</f>
        <v>1</v>
      </c>
      <c r="M181" s="208" t="s">
        <v>23</v>
      </c>
      <c r="N181" s="865"/>
      <c r="O181" s="866"/>
      <c r="P181" s="866"/>
      <c r="Q181" s="866"/>
      <c r="R181" s="866"/>
      <c r="S181" s="866"/>
      <c r="T181" s="866"/>
      <c r="U181" s="866"/>
      <c r="V181" s="866"/>
      <c r="W181" s="866"/>
      <c r="X181" s="866"/>
      <c r="Y181" s="866"/>
      <c r="Z181" s="866"/>
      <c r="AA181" s="866"/>
      <c r="AB181" s="866"/>
      <c r="AC181" s="866"/>
      <c r="AD181" s="866"/>
      <c r="AE181" s="866"/>
      <c r="AF181" s="866"/>
      <c r="AG181" s="866"/>
      <c r="AH181" s="866"/>
      <c r="AI181" s="866"/>
      <c r="AJ181" s="866"/>
      <c r="AK181" s="845"/>
      <c r="AL181" s="633" t="s">
        <v>623</v>
      </c>
      <c r="AM181" s="293"/>
      <c r="AN181" s="293"/>
      <c r="AO181" s="293"/>
      <c r="AP181" s="293"/>
      <c r="AQ181" s="293"/>
      <c r="AR181" s="293"/>
      <c r="AS181" s="293"/>
      <c r="AT181" s="293"/>
      <c r="AU181" s="293"/>
      <c r="AV181" s="293"/>
      <c r="AW181" s="293"/>
    </row>
    <row r="182" spans="1:50" s="34" customFormat="1" ht="22.5" customHeight="1">
      <c r="A182" s="828"/>
      <c r="B182" s="828">
        <v>1</v>
      </c>
      <c r="C182" s="293"/>
      <c r="D182" s="293"/>
      <c r="E182" s="293"/>
      <c r="F182" s="343"/>
      <c r="G182" s="561"/>
      <c r="H182" s="561"/>
      <c r="I182" s="218"/>
      <c r="J182" s="46"/>
      <c r="L182" s="334" t="str">
        <f>mergeValue(A182) &amp;"."&amp; mergeValue(B182)</f>
        <v>1.1</v>
      </c>
      <c r="M182" s="158" t="s">
        <v>18</v>
      </c>
      <c r="N182" s="902"/>
      <c r="O182" s="903"/>
      <c r="P182" s="903"/>
      <c r="Q182" s="903"/>
      <c r="R182" s="903"/>
      <c r="S182" s="903"/>
      <c r="T182" s="903"/>
      <c r="U182" s="903"/>
      <c r="V182" s="903"/>
      <c r="W182" s="903"/>
      <c r="X182" s="903"/>
      <c r="Y182" s="903"/>
      <c r="Z182" s="903"/>
      <c r="AA182" s="903"/>
      <c r="AB182" s="903"/>
      <c r="AC182" s="903"/>
      <c r="AD182" s="903"/>
      <c r="AE182" s="903"/>
      <c r="AF182" s="903"/>
      <c r="AG182" s="903"/>
      <c r="AH182" s="903"/>
      <c r="AI182" s="903"/>
      <c r="AJ182" s="903"/>
      <c r="AK182" s="848"/>
      <c r="AL182" s="632" t="s">
        <v>484</v>
      </c>
      <c r="AM182" s="293"/>
      <c r="AN182" s="293"/>
      <c r="AO182" s="293"/>
      <c r="AP182" s="293"/>
      <c r="AQ182" s="293"/>
      <c r="AR182" s="293"/>
      <c r="AS182" s="293"/>
      <c r="AT182" s="293"/>
      <c r="AU182" s="293"/>
      <c r="AV182" s="293"/>
      <c r="AW182" s="293"/>
    </row>
    <row r="183" spans="1:50" s="34" customFormat="1" ht="45" customHeight="1">
      <c r="A183" s="828"/>
      <c r="B183" s="828"/>
      <c r="C183" s="828">
        <v>1</v>
      </c>
      <c r="D183" s="293"/>
      <c r="E183" s="293"/>
      <c r="F183" s="343"/>
      <c r="G183" s="561"/>
      <c r="H183" s="561"/>
      <c r="I183" s="218"/>
      <c r="J183" s="46"/>
      <c r="L183" s="334" t="str">
        <f>mergeValue(A183) &amp;"."&amp; mergeValue(B183)&amp;"."&amp; mergeValue(C183)</f>
        <v>1.1.1</v>
      </c>
      <c r="M183" s="159" t="s">
        <v>645</v>
      </c>
      <c r="N183" s="902"/>
      <c r="O183" s="903"/>
      <c r="P183" s="903"/>
      <c r="Q183" s="903"/>
      <c r="R183" s="903"/>
      <c r="S183" s="903"/>
      <c r="T183" s="903"/>
      <c r="U183" s="903"/>
      <c r="V183" s="903"/>
      <c r="W183" s="903"/>
      <c r="X183" s="903"/>
      <c r="Y183" s="903"/>
      <c r="Z183" s="903"/>
      <c r="AA183" s="903"/>
      <c r="AB183" s="903"/>
      <c r="AC183" s="903"/>
      <c r="AD183" s="903"/>
      <c r="AE183" s="903"/>
      <c r="AF183" s="903"/>
      <c r="AG183" s="903"/>
      <c r="AH183" s="903"/>
      <c r="AI183" s="903"/>
      <c r="AJ183" s="903"/>
      <c r="AK183" s="848"/>
      <c r="AL183" s="632" t="s">
        <v>674</v>
      </c>
      <c r="AM183" s="293"/>
      <c r="AN183" s="293"/>
      <c r="AO183" s="293"/>
      <c r="AP183" s="293"/>
      <c r="AQ183" s="293"/>
      <c r="AR183" s="293"/>
      <c r="AS183" s="293"/>
      <c r="AT183" s="293"/>
      <c r="AU183" s="293"/>
      <c r="AV183" s="293"/>
      <c r="AW183" s="293"/>
    </row>
    <row r="184" spans="1:50" s="34" customFormat="1" ht="20.100000000000001" customHeight="1">
      <c r="A184" s="828"/>
      <c r="B184" s="828"/>
      <c r="C184" s="828"/>
      <c r="D184" s="828">
        <v>1</v>
      </c>
      <c r="E184" s="293"/>
      <c r="F184" s="343"/>
      <c r="G184" s="561"/>
      <c r="H184" s="561"/>
      <c r="I184" s="832"/>
      <c r="J184" s="833"/>
      <c r="K184" s="811"/>
      <c r="L184" s="847" t="str">
        <f>mergeValue(A184) &amp;"."&amp; mergeValue(B184)&amp;"."&amp; mergeValue(C184)&amp;"."&amp; mergeValue(D184)</f>
        <v>1.1.1.1</v>
      </c>
      <c r="M184" s="849"/>
      <c r="N184" s="851"/>
      <c r="O184" s="838" t="s">
        <v>96</v>
      </c>
      <c r="P184" s="839"/>
      <c r="Q184" s="817" t="s">
        <v>88</v>
      </c>
      <c r="R184" s="829"/>
      <c r="S184" s="836">
        <v>1</v>
      </c>
      <c r="T184" s="840"/>
      <c r="U184" s="817" t="s">
        <v>88</v>
      </c>
      <c r="V184" s="829"/>
      <c r="W184" s="836" t="s">
        <v>96</v>
      </c>
      <c r="X184" s="837"/>
      <c r="Y184" s="817" t="s">
        <v>88</v>
      </c>
      <c r="Z184" s="190"/>
      <c r="AA184" s="112">
        <v>1</v>
      </c>
      <c r="AB184" s="413"/>
      <c r="AC184" s="557"/>
      <c r="AD184" s="557"/>
      <c r="AE184" s="558"/>
      <c r="AF184" s="557"/>
      <c r="AG184" s="559"/>
      <c r="AH184" s="560" t="s">
        <v>87</v>
      </c>
      <c r="AI184" s="559"/>
      <c r="AJ184" s="560" t="s">
        <v>88</v>
      </c>
      <c r="AK184" s="277"/>
      <c r="AL184" s="820" t="s">
        <v>675</v>
      </c>
      <c r="AM184" s="293" t="str">
        <f>strCheckDateOnDP(AC184:AK184,List06_10_DP)</f>
        <v/>
      </c>
      <c r="AN184" s="312" t="str">
        <f>IF(AND(COUNTIF(AO180:AO180,AO184)&gt;1,AO184&lt;&gt;""),"ErrUnique:HasDoubleConn","")</f>
        <v/>
      </c>
      <c r="AO184" s="312"/>
      <c r="AP184" s="312"/>
      <c r="AQ184" s="312"/>
      <c r="AR184" s="312"/>
      <c r="AS184" s="312"/>
      <c r="AT184" s="293"/>
      <c r="AU184" s="293"/>
      <c r="AV184" s="293"/>
      <c r="AW184" s="293"/>
    </row>
    <row r="185" spans="1:50" s="34" customFormat="1" ht="20.100000000000001" customHeight="1">
      <c r="A185" s="828"/>
      <c r="B185" s="828"/>
      <c r="C185" s="828"/>
      <c r="D185" s="828"/>
      <c r="E185" s="293"/>
      <c r="F185" s="343"/>
      <c r="G185" s="561"/>
      <c r="H185" s="561"/>
      <c r="I185" s="832"/>
      <c r="J185" s="833"/>
      <c r="K185" s="811"/>
      <c r="L185" s="834"/>
      <c r="M185" s="850"/>
      <c r="N185" s="851"/>
      <c r="O185" s="838"/>
      <c r="P185" s="839"/>
      <c r="Q185" s="817"/>
      <c r="R185" s="829"/>
      <c r="S185" s="836"/>
      <c r="T185" s="841"/>
      <c r="U185" s="817"/>
      <c r="V185" s="829"/>
      <c r="W185" s="836"/>
      <c r="X185" s="837"/>
      <c r="Y185" s="817"/>
      <c r="Z185" s="426"/>
      <c r="AA185" s="209"/>
      <c r="AB185" s="209"/>
      <c r="AC185" s="256"/>
      <c r="AD185" s="256"/>
      <c r="AE185" s="256"/>
      <c r="AF185" s="295" t="str">
        <f>AG184 &amp; "-" &amp; AI184</f>
        <v>-</v>
      </c>
      <c r="AG185" s="295"/>
      <c r="AH185" s="295"/>
      <c r="AI185" s="295"/>
      <c r="AJ185" s="295" t="s">
        <v>88</v>
      </c>
      <c r="AK185" s="429"/>
      <c r="AL185" s="820"/>
      <c r="AM185" s="293"/>
      <c r="AN185" s="312"/>
      <c r="AO185" s="312"/>
      <c r="AP185" s="312"/>
      <c r="AQ185" s="312"/>
      <c r="AR185" s="312"/>
      <c r="AS185" s="312"/>
      <c r="AT185" s="293"/>
      <c r="AU185" s="293"/>
      <c r="AV185" s="293"/>
      <c r="AW185" s="293"/>
    </row>
    <row r="186" spans="1:50" s="34" customFormat="1" ht="20.100000000000001" customHeight="1">
      <c r="A186" s="828"/>
      <c r="B186" s="828"/>
      <c r="C186" s="828"/>
      <c r="D186" s="828"/>
      <c r="E186" s="293"/>
      <c r="F186" s="343"/>
      <c r="G186" s="561"/>
      <c r="H186" s="561"/>
      <c r="I186" s="832"/>
      <c r="J186" s="833"/>
      <c r="K186" s="811"/>
      <c r="L186" s="834"/>
      <c r="M186" s="850"/>
      <c r="N186" s="851"/>
      <c r="O186" s="838"/>
      <c r="P186" s="839"/>
      <c r="Q186" s="817"/>
      <c r="R186" s="829"/>
      <c r="S186" s="836"/>
      <c r="T186" s="842"/>
      <c r="U186" s="817"/>
      <c r="V186" s="428"/>
      <c r="W186" s="176"/>
      <c r="X186" s="209"/>
      <c r="Y186" s="255"/>
      <c r="Z186" s="255"/>
      <c r="AA186" s="255"/>
      <c r="AB186" s="255"/>
      <c r="AC186" s="256"/>
      <c r="AD186" s="256"/>
      <c r="AE186" s="256"/>
      <c r="AF186" s="256"/>
      <c r="AG186" s="257"/>
      <c r="AH186" s="197"/>
      <c r="AI186" s="197"/>
      <c r="AJ186" s="257"/>
      <c r="AK186" s="185"/>
      <c r="AL186" s="820"/>
      <c r="AM186" s="293"/>
      <c r="AN186" s="312"/>
      <c r="AO186" s="312"/>
      <c r="AP186" s="312"/>
      <c r="AQ186" s="312"/>
      <c r="AR186" s="312"/>
      <c r="AS186" s="312"/>
      <c r="AT186" s="293"/>
      <c r="AU186" s="293"/>
      <c r="AV186" s="293"/>
      <c r="AW186" s="293"/>
    </row>
    <row r="187" spans="1:50" s="34" customFormat="1" ht="20.100000000000001" customHeight="1">
      <c r="A187" s="828"/>
      <c r="B187" s="828"/>
      <c r="C187" s="828"/>
      <c r="D187" s="828"/>
      <c r="E187" s="293"/>
      <c r="F187" s="343"/>
      <c r="G187" s="561"/>
      <c r="H187" s="561"/>
      <c r="I187" s="832"/>
      <c r="J187" s="833"/>
      <c r="K187" s="811"/>
      <c r="L187" s="834"/>
      <c r="M187" s="850"/>
      <c r="N187" s="851"/>
      <c r="O187" s="838"/>
      <c r="P187" s="839"/>
      <c r="Q187" s="817"/>
      <c r="R187" s="258"/>
      <c r="S187" s="260"/>
      <c r="T187" s="259"/>
      <c r="U187" s="255"/>
      <c r="V187" s="255"/>
      <c r="W187" s="255"/>
      <c r="X187" s="255"/>
      <c r="Y187" s="255"/>
      <c r="Z187" s="255"/>
      <c r="AA187" s="255"/>
      <c r="AB187" s="255"/>
      <c r="AC187" s="256"/>
      <c r="AD187" s="256"/>
      <c r="AE187" s="256"/>
      <c r="AF187" s="256"/>
      <c r="AG187" s="257"/>
      <c r="AH187" s="197"/>
      <c r="AI187" s="197"/>
      <c r="AJ187" s="257"/>
      <c r="AK187" s="185"/>
      <c r="AL187" s="820"/>
      <c r="AM187" s="293"/>
      <c r="AN187" s="312"/>
      <c r="AO187" s="312"/>
      <c r="AP187" s="312"/>
      <c r="AQ187" s="312"/>
      <c r="AR187" s="312"/>
      <c r="AS187" s="312"/>
      <c r="AT187" s="293"/>
      <c r="AU187" s="293"/>
      <c r="AV187" s="293"/>
      <c r="AW187" s="293"/>
    </row>
    <row r="188" spans="1:50" ht="20.100000000000001" customHeight="1">
      <c r="A188" s="828"/>
      <c r="B188" s="828"/>
      <c r="C188" s="828"/>
      <c r="D188" s="828"/>
      <c r="E188" s="345"/>
      <c r="F188" s="346"/>
      <c r="G188" s="345"/>
      <c r="H188" s="345"/>
      <c r="I188" s="832"/>
      <c r="J188" s="833"/>
      <c r="K188" s="811"/>
      <c r="L188" s="834"/>
      <c r="M188" s="850"/>
      <c r="N188" s="427"/>
      <c r="O188" s="163"/>
      <c r="P188" s="209" t="s">
        <v>390</v>
      </c>
      <c r="Q188" s="163"/>
      <c r="R188" s="163"/>
      <c r="S188" s="163"/>
      <c r="T188" s="163"/>
      <c r="U188" s="163"/>
      <c r="V188" s="163"/>
      <c r="W188" s="163"/>
      <c r="X188" s="163"/>
      <c r="Y188" s="163"/>
      <c r="Z188" s="163"/>
      <c r="AA188" s="163"/>
      <c r="AB188" s="163"/>
      <c r="AC188" s="163"/>
      <c r="AD188" s="163"/>
      <c r="AE188" s="163"/>
      <c r="AF188" s="163"/>
      <c r="AG188" s="163"/>
      <c r="AH188" s="163"/>
      <c r="AI188" s="163"/>
      <c r="AJ188" s="163"/>
      <c r="AK188" s="261"/>
      <c r="AL188" s="820"/>
      <c r="AM188" s="302"/>
      <c r="AN188" s="302"/>
      <c r="AO188" s="313"/>
      <c r="AP188" s="313"/>
      <c r="AQ188" s="313"/>
      <c r="AR188" s="313"/>
      <c r="AS188" s="313"/>
      <c r="AT188" s="302"/>
      <c r="AU188" s="302"/>
      <c r="AV188" s="302"/>
      <c r="AW188" s="302"/>
    </row>
    <row r="189" spans="1:50" ht="15" customHeight="1">
      <c r="A189" s="828"/>
      <c r="B189" s="828"/>
      <c r="C189" s="828"/>
      <c r="D189" s="345"/>
      <c r="E189" s="345"/>
      <c r="F189" s="343"/>
      <c r="G189" s="345"/>
      <c r="H189" s="345"/>
      <c r="I189" s="179"/>
      <c r="J189" s="85"/>
      <c r="K189" s="179"/>
      <c r="L189" s="323"/>
      <c r="M189" s="162" t="s">
        <v>5</v>
      </c>
      <c r="N189" s="162"/>
      <c r="O189" s="162"/>
      <c r="P189" s="162"/>
      <c r="Q189" s="162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  <c r="AF189" s="162"/>
      <c r="AG189" s="162"/>
      <c r="AH189" s="162"/>
      <c r="AI189" s="162"/>
      <c r="AJ189" s="162"/>
      <c r="AK189" s="185"/>
      <c r="AL189" s="820"/>
      <c r="AM189" s="302"/>
      <c r="AN189" s="302"/>
      <c r="AO189" s="313"/>
      <c r="AP189" s="313"/>
      <c r="AQ189" s="313"/>
      <c r="AR189" s="313"/>
      <c r="AS189" s="313"/>
      <c r="AT189" s="302"/>
      <c r="AU189" s="302"/>
      <c r="AV189" s="302"/>
      <c r="AW189" s="302"/>
    </row>
    <row r="190" spans="1:50" ht="15" customHeight="1">
      <c r="A190" s="828"/>
      <c r="B190" s="828"/>
      <c r="C190" s="345"/>
      <c r="D190" s="345"/>
      <c r="E190" s="345"/>
      <c r="F190" s="343"/>
      <c r="G190" s="345"/>
      <c r="H190" s="345"/>
      <c r="I190" s="179"/>
      <c r="J190" s="85"/>
      <c r="K190" s="179"/>
      <c r="L190" s="111"/>
      <c r="M190" s="161" t="s">
        <v>676</v>
      </c>
      <c r="N190" s="161"/>
      <c r="O190" s="161"/>
      <c r="P190" s="161"/>
      <c r="Q190" s="161"/>
      <c r="R190" s="161"/>
      <c r="S190" s="161"/>
      <c r="T190" s="161"/>
      <c r="U190" s="161"/>
      <c r="V190" s="161"/>
      <c r="W190" s="161"/>
      <c r="X190" s="161"/>
      <c r="Y190" s="161"/>
      <c r="Z190" s="161"/>
      <c r="AA190" s="161"/>
      <c r="AB190" s="161"/>
      <c r="AC190" s="156"/>
      <c r="AD190" s="156"/>
      <c r="AE190" s="156"/>
      <c r="AF190" s="156"/>
      <c r="AG190" s="257"/>
      <c r="AH190" s="162"/>
      <c r="AI190" s="196"/>
      <c r="AJ190" s="161"/>
      <c r="AK190" s="197"/>
      <c r="AL190" s="185"/>
      <c r="AM190" s="302"/>
      <c r="AN190" s="302"/>
      <c r="AO190" s="302"/>
      <c r="AP190" s="302"/>
      <c r="AQ190" s="302"/>
      <c r="AR190" s="302"/>
      <c r="AS190" s="302"/>
      <c r="AT190" s="302"/>
      <c r="AU190" s="302"/>
      <c r="AV190" s="302"/>
      <c r="AW190" s="302"/>
    </row>
    <row r="191" spans="1:50" ht="15" customHeight="1">
      <c r="A191" s="828"/>
      <c r="B191" s="345"/>
      <c r="C191" s="345"/>
      <c r="D191" s="345"/>
      <c r="E191" s="345"/>
      <c r="F191" s="343"/>
      <c r="G191" s="345"/>
      <c r="H191" s="345"/>
      <c r="I191" s="179"/>
      <c r="J191" s="85"/>
      <c r="K191" s="179"/>
      <c r="L191" s="111"/>
      <c r="M191" s="176" t="s">
        <v>21</v>
      </c>
      <c r="N191" s="176"/>
      <c r="O191" s="176"/>
      <c r="P191" s="176"/>
      <c r="Q191" s="176"/>
      <c r="R191" s="176"/>
      <c r="S191" s="176"/>
      <c r="T191" s="176"/>
      <c r="U191" s="176"/>
      <c r="V191" s="176"/>
      <c r="W191" s="176"/>
      <c r="X191" s="176"/>
      <c r="Y191" s="176"/>
      <c r="Z191" s="176"/>
      <c r="AA191" s="176"/>
      <c r="AB191" s="176"/>
      <c r="AC191" s="156"/>
      <c r="AD191" s="156"/>
      <c r="AE191" s="156"/>
      <c r="AF191" s="156"/>
      <c r="AG191" s="257"/>
      <c r="AH191" s="162"/>
      <c r="AI191" s="196"/>
      <c r="AJ191" s="161"/>
      <c r="AK191" s="197"/>
      <c r="AL191" s="185"/>
      <c r="AM191" s="302"/>
      <c r="AN191" s="302"/>
      <c r="AO191" s="302"/>
      <c r="AP191" s="302"/>
      <c r="AQ191" s="302"/>
      <c r="AR191" s="302"/>
      <c r="AS191" s="302"/>
      <c r="AT191" s="302"/>
      <c r="AU191" s="302"/>
      <c r="AV191" s="302"/>
      <c r="AW191" s="302"/>
    </row>
    <row r="192" spans="1:50" ht="15" customHeight="1">
      <c r="F192" s="178"/>
      <c r="G192" s="179"/>
      <c r="H192" s="179"/>
      <c r="I192" s="219"/>
      <c r="J192" s="85"/>
      <c r="L192" s="111"/>
      <c r="M192" s="209" t="s">
        <v>311</v>
      </c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156"/>
      <c r="AD192" s="156"/>
      <c r="AE192" s="156"/>
      <c r="AF192" s="156"/>
      <c r="AG192" s="257"/>
      <c r="AH192" s="162"/>
      <c r="AI192" s="196"/>
      <c r="AJ192" s="161"/>
      <c r="AK192" s="197"/>
      <c r="AL192" s="185"/>
      <c r="AM192" s="302"/>
      <c r="AN192" s="302"/>
      <c r="AO192" s="302"/>
      <c r="AP192" s="302"/>
      <c r="AQ192" s="302"/>
      <c r="AR192" s="302"/>
      <c r="AS192" s="302"/>
      <c r="AT192" s="302"/>
      <c r="AU192" s="302"/>
      <c r="AV192" s="302"/>
      <c r="AW192" s="302"/>
    </row>
    <row r="193" spans="1:46" ht="15" customHeight="1">
      <c r="G193" s="178"/>
      <c r="H193" s="179"/>
      <c r="I193" s="179"/>
      <c r="J193" s="85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  <c r="AA193" s="179"/>
      <c r="AB193" s="179"/>
      <c r="AC193" s="179"/>
      <c r="AD193" s="179"/>
      <c r="AE193" s="179"/>
      <c r="AF193" s="179"/>
      <c r="AG193" s="179"/>
      <c r="AH193" s="179"/>
      <c r="AI193" s="179"/>
      <c r="AJ193" s="179"/>
      <c r="AK193" s="302"/>
      <c r="AL193" s="302"/>
      <c r="AM193" s="302"/>
      <c r="AN193" s="302"/>
      <c r="AO193" s="302"/>
      <c r="AP193" s="302"/>
      <c r="AQ193" s="302"/>
      <c r="AR193" s="302"/>
      <c r="AS193" s="302"/>
      <c r="AT193" s="302"/>
    </row>
    <row r="194" spans="1:46" ht="15" customHeight="1">
      <c r="G194" s="178"/>
      <c r="H194" s="179"/>
      <c r="I194" s="179"/>
      <c r="J194" s="85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  <c r="AA194" s="179"/>
      <c r="AB194" s="179"/>
      <c r="AC194" s="179"/>
      <c r="AD194" s="179"/>
      <c r="AE194" s="179"/>
      <c r="AF194" s="179"/>
      <c r="AG194" s="179"/>
      <c r="AH194" s="179"/>
      <c r="AI194" s="179"/>
      <c r="AJ194" s="179"/>
      <c r="AK194" s="302"/>
      <c r="AL194" s="302"/>
      <c r="AM194" s="302"/>
      <c r="AN194" s="302"/>
      <c r="AO194" s="302"/>
      <c r="AP194" s="302"/>
      <c r="AQ194" s="302"/>
      <c r="AR194" s="302"/>
      <c r="AS194" s="302"/>
      <c r="AT194" s="302"/>
    </row>
    <row r="195" spans="1:46" ht="15" customHeight="1">
      <c r="G195" s="178"/>
      <c r="H195" s="179"/>
      <c r="I195" s="179"/>
      <c r="J195" s="85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  <c r="AA195" s="179"/>
      <c r="AB195" s="179"/>
      <c r="AC195" s="179"/>
    </row>
    <row r="196" spans="1:46" ht="15" customHeight="1">
      <c r="G196" s="178"/>
      <c r="H196" s="179"/>
      <c r="I196" s="179"/>
      <c r="J196" s="85"/>
      <c r="K196" s="179"/>
      <c r="L196" s="179"/>
      <c r="M196" s="179"/>
      <c r="N196" s="179"/>
      <c r="O196" s="179"/>
      <c r="Q196" s="347"/>
      <c r="U196" s="113"/>
      <c r="V196" s="179"/>
      <c r="W196" s="179"/>
      <c r="X196" s="179"/>
      <c r="Y196" s="347"/>
      <c r="Z196" s="179"/>
      <c r="AA196" s="179"/>
      <c r="AB196" s="179"/>
      <c r="AC196" s="325"/>
      <c r="AD196" s="179"/>
    </row>
    <row r="197" spans="1:46" ht="15" customHeight="1">
      <c r="G197" s="178"/>
      <c r="H197" s="179"/>
      <c r="I197" s="179"/>
      <c r="J197" s="85"/>
      <c r="K197" s="179"/>
      <c r="L197" s="179"/>
      <c r="M197" s="179"/>
      <c r="N197" s="179"/>
      <c r="O197" s="179"/>
      <c r="Q197" s="332"/>
      <c r="Y197" s="179"/>
      <c r="Z197" s="179"/>
      <c r="AA197" s="179"/>
      <c r="AB197" s="179"/>
      <c r="AC197" s="179"/>
      <c r="AD197" s="179"/>
      <c r="AE197" s="179"/>
    </row>
    <row r="198" spans="1:46" ht="15" customHeight="1">
      <c r="G198" s="178"/>
      <c r="H198" s="179"/>
      <c r="I198" s="179"/>
      <c r="J198" s="85"/>
      <c r="K198" s="179"/>
      <c r="L198" s="179"/>
      <c r="M198" s="179"/>
      <c r="N198" s="179"/>
      <c r="O198" s="179"/>
      <c r="Q198" s="332"/>
      <c r="Y198" s="179"/>
      <c r="Z198" s="179"/>
      <c r="AA198" s="179"/>
      <c r="AB198" s="179"/>
      <c r="AC198" s="179"/>
      <c r="AD198" s="179"/>
      <c r="AE198" s="179"/>
    </row>
    <row r="199" spans="1:46" ht="15" customHeight="1">
      <c r="G199" s="178"/>
      <c r="H199" s="179"/>
      <c r="I199" s="179"/>
      <c r="J199" s="85"/>
      <c r="K199" s="179"/>
      <c r="L199" s="179"/>
      <c r="M199" s="179"/>
      <c r="N199" s="179"/>
      <c r="O199" s="179"/>
      <c r="P199" s="179"/>
      <c r="Q199" s="332"/>
      <c r="R199" s="179"/>
      <c r="S199" s="179"/>
      <c r="T199" s="179"/>
      <c r="U199" s="179"/>
      <c r="V199" s="179"/>
      <c r="W199" s="179"/>
      <c r="X199" s="179"/>
      <c r="Y199" s="179"/>
      <c r="Z199" s="179"/>
      <c r="AA199" s="179"/>
      <c r="AB199" s="179"/>
      <c r="AC199" s="179"/>
      <c r="AD199" s="179"/>
      <c r="AE199" s="179"/>
    </row>
    <row r="200" spans="1:46" ht="15" customHeight="1">
      <c r="G200" s="178"/>
      <c r="H200" s="179"/>
      <c r="I200" s="179"/>
      <c r="J200" s="85"/>
      <c r="K200" s="179"/>
      <c r="L200" s="179"/>
      <c r="M200" s="179"/>
      <c r="Q200" s="817" t="s">
        <v>88</v>
      </c>
      <c r="R200" s="875"/>
      <c r="S200" s="836">
        <v>1</v>
      </c>
      <c r="T200" s="874"/>
      <c r="U200" s="817" t="s">
        <v>87</v>
      </c>
      <c r="V200" s="829"/>
      <c r="W200" s="836">
        <v>1</v>
      </c>
      <c r="X200" s="873"/>
      <c r="Y200" s="817" t="s">
        <v>87</v>
      </c>
      <c r="Z200" s="190"/>
      <c r="AA200" s="112">
        <v>1</v>
      </c>
      <c r="AB200" s="325"/>
    </row>
    <row r="201" spans="1:46" ht="15" customHeight="1">
      <c r="G201" s="178"/>
      <c r="H201" s="179"/>
      <c r="I201" s="179"/>
      <c r="J201" s="85"/>
      <c r="K201" s="179"/>
      <c r="L201" s="179"/>
      <c r="M201" s="179"/>
      <c r="Q201" s="817"/>
      <c r="R201" s="875"/>
      <c r="S201" s="836"/>
      <c r="T201" s="874"/>
      <c r="U201" s="817"/>
      <c r="V201" s="829"/>
      <c r="W201" s="836"/>
      <c r="X201" s="873"/>
      <c r="Y201" s="817"/>
      <c r="Z201" s="426"/>
      <c r="AA201" s="209"/>
      <c r="AB201" s="114" t="s">
        <v>391</v>
      </c>
    </row>
    <row r="202" spans="1:46" ht="15" customHeight="1">
      <c r="G202" s="178"/>
      <c r="H202" s="179"/>
      <c r="I202" s="179"/>
      <c r="J202" s="85"/>
      <c r="K202" s="179"/>
      <c r="L202" s="179"/>
      <c r="M202" s="179"/>
      <c r="Q202" s="817"/>
      <c r="R202" s="875"/>
      <c r="S202" s="836"/>
      <c r="T202" s="874"/>
      <c r="U202" s="817"/>
      <c r="V202" s="428"/>
      <c r="W202" s="176"/>
      <c r="X202" s="209" t="s">
        <v>684</v>
      </c>
      <c r="Y202" s="255"/>
      <c r="Z202" s="255"/>
      <c r="AA202" s="255"/>
      <c r="AB202" s="552"/>
    </row>
    <row r="203" spans="1:46" ht="15" customHeight="1">
      <c r="G203" s="178"/>
      <c r="H203" s="179"/>
      <c r="I203" s="179"/>
      <c r="J203" s="85"/>
      <c r="K203" s="179"/>
      <c r="L203" s="179"/>
      <c r="M203" s="179"/>
      <c r="Q203" s="817"/>
      <c r="R203" s="260"/>
      <c r="S203" s="260"/>
      <c r="T203" s="259"/>
      <c r="U203" s="255"/>
      <c r="V203" s="255"/>
      <c r="W203" s="255"/>
      <c r="X203" s="255"/>
      <c r="Y203" s="255"/>
      <c r="Z203" s="255"/>
      <c r="AA203" s="255"/>
      <c r="AB203" s="552"/>
    </row>
    <row r="205" spans="1:46" s="34" customFormat="1" ht="17.100000000000001" customHeight="1">
      <c r="A205" s="98"/>
      <c r="B205" s="98"/>
      <c r="C205" s="86"/>
      <c r="D205" s="164"/>
      <c r="E205" s="224"/>
      <c r="F205" s="226"/>
      <c r="G205" s="226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166"/>
      <c r="U205" s="166"/>
      <c r="V205" s="166"/>
      <c r="W205" s="227"/>
      <c r="X205" s="227"/>
    </row>
    <row r="206" spans="1:46" s="33" customFormat="1" ht="11.4">
      <c r="A206" s="33" t="s">
        <v>280</v>
      </c>
    </row>
    <row r="207" spans="1:46" ht="11.4"/>
    <row r="208" spans="1:46" s="12" customFormat="1" ht="15" customHeight="1">
      <c r="C208" s="220"/>
      <c r="D208" s="127"/>
      <c r="E208" s="221"/>
    </row>
    <row r="210" spans="1:24" s="33" customFormat="1" ht="17.100000000000001" customHeight="1">
      <c r="A210" s="33" t="s">
        <v>279</v>
      </c>
    </row>
    <row r="212" spans="1:24" s="34" customFormat="1" ht="17.100000000000001" customHeight="1">
      <c r="A212" s="98"/>
      <c r="B212" s="98"/>
      <c r="C212" s="86"/>
      <c r="D212" s="164"/>
      <c r="E212" s="106">
        <v>1</v>
      </c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8"/>
      <c r="S212" s="108"/>
      <c r="T212" s="108"/>
      <c r="U212" s="109"/>
      <c r="V212" s="109"/>
      <c r="W212" s="109"/>
      <c r="X212" s="110"/>
    </row>
    <row r="214" spans="1:24" s="33" customFormat="1" ht="17.100000000000001" customHeight="1">
      <c r="A214" s="33" t="s">
        <v>280</v>
      </c>
    </row>
    <row r="215" spans="1:24" ht="17.100000000000001" customHeight="1">
      <c r="G215" s="95"/>
      <c r="H215" s="95"/>
    </row>
    <row r="216" spans="1:24" s="34" customFormat="1" ht="17.100000000000001" customHeight="1">
      <c r="A216" s="97"/>
      <c r="B216" s="88"/>
      <c r="C216" s="86"/>
      <c r="D216" s="164"/>
      <c r="E216" s="112" t="s">
        <v>96</v>
      </c>
      <c r="F216" s="107"/>
      <c r="G216" s="107"/>
      <c r="H216" s="107"/>
      <c r="I216" s="107"/>
      <c r="J216" s="108"/>
      <c r="K216" s="108"/>
      <c r="L216" s="108"/>
      <c r="M216" s="109"/>
      <c r="N216" s="109"/>
      <c r="O216" s="109"/>
      <c r="P216" s="110"/>
      <c r="Q216" s="89"/>
      <c r="R216" s="89"/>
      <c r="S216" s="89"/>
      <c r="T216" s="89"/>
      <c r="U216" s="89"/>
      <c r="V216" s="89"/>
      <c r="W216" s="89"/>
      <c r="X216" s="89"/>
    </row>
    <row r="218" spans="1:24" s="33" customFormat="1" ht="17.100000000000001" customHeight="1">
      <c r="A218" s="33" t="s">
        <v>281</v>
      </c>
    </row>
    <row r="219" spans="1:24" ht="17.100000000000001" customHeight="1">
      <c r="G219" s="95"/>
      <c r="H219" s="95"/>
    </row>
    <row r="220" spans="1:24" s="34" customFormat="1" ht="17.100000000000001" customHeight="1">
      <c r="A220" s="97"/>
      <c r="B220" s="88"/>
      <c r="C220" s="86"/>
      <c r="D220" s="164"/>
      <c r="E220" s="112" t="s">
        <v>96</v>
      </c>
      <c r="F220" s="107"/>
      <c r="G220" s="107"/>
      <c r="H220" s="107"/>
      <c r="I220" s="107"/>
      <c r="J220" s="108"/>
      <c r="K220" s="108"/>
      <c r="L220" s="108"/>
      <c r="M220" s="109"/>
      <c r="N220" s="109"/>
      <c r="O220" s="109"/>
      <c r="P220" s="110"/>
      <c r="Q220" s="89"/>
      <c r="R220" s="89"/>
      <c r="S220" s="89"/>
      <c r="T220" s="89"/>
      <c r="U220" s="89"/>
      <c r="V220" s="89"/>
      <c r="W220" s="89"/>
      <c r="X220" s="89"/>
    </row>
    <row r="222" spans="1:24" s="33" customFormat="1" ht="17.100000000000001" customHeight="1">
      <c r="A222" s="33" t="s">
        <v>307</v>
      </c>
      <c r="B222" s="33" t="s">
        <v>308</v>
      </c>
      <c r="C222" s="33" t="s">
        <v>309</v>
      </c>
    </row>
    <row r="224" spans="1:24" s="21" customFormat="1" ht="20.100000000000001" customHeight="1">
      <c r="A224" s="91"/>
      <c r="B224" s="90"/>
      <c r="C224" s="18"/>
      <c r="D224" s="19"/>
      <c r="F224" s="39" t="s">
        <v>84</v>
      </c>
      <c r="G224" s="25"/>
      <c r="I224" s="54"/>
    </row>
    <row r="225" spans="1:9" s="21" customFormat="1" ht="22.8">
      <c r="A225" s="91"/>
      <c r="B225" s="92"/>
      <c r="C225" s="18"/>
      <c r="D225" s="31"/>
      <c r="E225" s="30" t="s">
        <v>80</v>
      </c>
      <c r="F225" s="32"/>
      <c r="G225" s="25"/>
      <c r="I225" s="54"/>
    </row>
    <row r="226" spans="1:9" s="21" customFormat="1" ht="20.399999999999999">
      <c r="A226" s="91"/>
      <c r="B226" s="92"/>
      <c r="C226" s="18"/>
      <c r="D226" s="31"/>
      <c r="E226" s="30" t="s">
        <v>81</v>
      </c>
      <c r="F226" s="32"/>
      <c r="G226" s="25"/>
      <c r="I226" s="54"/>
    </row>
    <row r="227" spans="1:9" s="21" customFormat="1" ht="13.5" customHeight="1">
      <c r="A227" s="90"/>
      <c r="B227" s="90"/>
      <c r="C227" s="18"/>
      <c r="D227" s="22"/>
      <c r="E227" s="23"/>
      <c r="F227" s="38"/>
      <c r="G227" s="19"/>
      <c r="I227" s="54"/>
    </row>
    <row r="228" spans="1:9" s="21" customFormat="1" ht="20.100000000000001" customHeight="1">
      <c r="A228" s="91"/>
      <c r="B228" s="90"/>
      <c r="C228" s="18"/>
      <c r="D228" s="19"/>
      <c r="F228" s="39" t="s">
        <v>175</v>
      </c>
      <c r="G228" s="25"/>
      <c r="I228" s="54"/>
    </row>
    <row r="229" spans="1:9" s="21" customFormat="1" ht="22.8">
      <c r="A229" s="91"/>
      <c r="B229" s="92"/>
      <c r="C229" s="18"/>
      <c r="D229" s="31"/>
      <c r="E229" s="40" t="s">
        <v>90</v>
      </c>
      <c r="F229" s="32"/>
      <c r="G229" s="25"/>
      <c r="I229" s="54"/>
    </row>
    <row r="230" spans="1:9" s="21" customFormat="1" ht="22.8">
      <c r="A230" s="91"/>
      <c r="B230" s="92"/>
      <c r="C230" s="18"/>
      <c r="D230" s="31"/>
      <c r="E230" s="40" t="s">
        <v>174</v>
      </c>
      <c r="F230" s="32"/>
      <c r="G230" s="25"/>
      <c r="I230" s="54"/>
    </row>
    <row r="231" spans="1:9" s="21" customFormat="1" ht="13.5" customHeight="1">
      <c r="A231" s="90"/>
      <c r="B231" s="90"/>
      <c r="C231" s="18"/>
      <c r="D231" s="22"/>
      <c r="E231" s="23"/>
      <c r="F231" s="38"/>
      <c r="G231" s="19"/>
      <c r="I231" s="54"/>
    </row>
    <row r="232" spans="1:9" s="21" customFormat="1" ht="20.100000000000001" customHeight="1">
      <c r="A232" s="91"/>
      <c r="B232" s="90"/>
      <c r="C232" s="18"/>
      <c r="D232" s="19"/>
      <c r="F232" s="39" t="s">
        <v>176</v>
      </c>
      <c r="G232" s="25"/>
      <c r="I232" s="54"/>
    </row>
    <row r="233" spans="1:9" s="21" customFormat="1" ht="22.8">
      <c r="A233" s="91"/>
      <c r="B233" s="92"/>
      <c r="C233" s="18"/>
      <c r="D233" s="31"/>
      <c r="E233" s="40" t="s">
        <v>90</v>
      </c>
      <c r="F233" s="32"/>
      <c r="G233" s="25"/>
      <c r="I233" s="54"/>
    </row>
    <row r="234" spans="1:9" s="21" customFormat="1" ht="22.8">
      <c r="A234" s="91"/>
      <c r="B234" s="92"/>
      <c r="C234" s="18"/>
      <c r="D234" s="31"/>
      <c r="E234" s="40" t="s">
        <v>174</v>
      </c>
      <c r="F234" s="32"/>
      <c r="G234" s="25"/>
      <c r="I234" s="54"/>
    </row>
    <row r="235" spans="1:9" s="21" customFormat="1" ht="13.5" customHeight="1">
      <c r="A235" s="90"/>
      <c r="B235" s="90"/>
      <c r="C235" s="18"/>
      <c r="D235" s="22"/>
      <c r="E235" s="23"/>
      <c r="F235" s="38"/>
      <c r="G235" s="19"/>
      <c r="I235" s="54"/>
    </row>
    <row r="236" spans="1:9" s="21" customFormat="1" ht="20.100000000000001" customHeight="1">
      <c r="A236" s="91"/>
      <c r="B236" s="90"/>
      <c r="C236" s="18"/>
      <c r="D236" s="19"/>
      <c r="F236" s="39" t="s">
        <v>177</v>
      </c>
      <c r="G236" s="25"/>
      <c r="I236" s="54"/>
    </row>
    <row r="237" spans="1:9" s="21" customFormat="1" ht="22.8">
      <c r="A237" s="91"/>
      <c r="B237" s="92"/>
      <c r="C237" s="18"/>
      <c r="D237" s="31"/>
      <c r="E237" s="30" t="s">
        <v>90</v>
      </c>
      <c r="F237" s="32"/>
      <c r="G237" s="25"/>
      <c r="I237" s="54"/>
    </row>
    <row r="238" spans="1:9" s="21" customFormat="1" ht="20.399999999999999">
      <c r="A238" s="91"/>
      <c r="B238" s="92"/>
      <c r="C238" s="18"/>
      <c r="D238" s="31"/>
      <c r="E238" s="30" t="s">
        <v>91</v>
      </c>
      <c r="F238" s="32"/>
      <c r="G238" s="25"/>
      <c r="I238" s="54"/>
    </row>
    <row r="239" spans="1:9" s="21" customFormat="1" ht="22.8">
      <c r="A239" s="91"/>
      <c r="B239" s="92"/>
      <c r="C239" s="18"/>
      <c r="D239" s="31"/>
      <c r="E239" s="40" t="s">
        <v>174</v>
      </c>
      <c r="F239" s="32"/>
      <c r="G239" s="25"/>
      <c r="I239" s="54"/>
    </row>
    <row r="240" spans="1:9" s="21" customFormat="1" ht="20.399999999999999">
      <c r="A240" s="91"/>
      <c r="B240" s="92"/>
      <c r="C240" s="18"/>
      <c r="D240" s="31"/>
      <c r="E240" s="30" t="s">
        <v>92</v>
      </c>
      <c r="F240" s="32"/>
      <c r="G240" s="25"/>
      <c r="I240" s="54"/>
    </row>
    <row r="242" spans="1:83" s="33" customFormat="1" ht="17.100000000000001" customHeight="1">
      <c r="A242" s="33" t="s">
        <v>328</v>
      </c>
    </row>
    <row r="244" spans="1:83" s="131" customFormat="1" ht="13.8">
      <c r="A244" s="241" t="s">
        <v>53</v>
      </c>
      <c r="B244" s="139" t="s">
        <v>256</v>
      </c>
      <c r="C244" s="140"/>
      <c r="D244" s="142"/>
      <c r="E244" s="590"/>
      <c r="F244" s="432" t="s">
        <v>256</v>
      </c>
      <c r="G244" s="432" t="s">
        <v>256</v>
      </c>
      <c r="H244" s="432" t="s">
        <v>256</v>
      </c>
      <c r="I244" s="435"/>
      <c r="J244" s="433"/>
      <c r="K244" s="434"/>
      <c r="M244" s="595" t="str">
        <f>IF(ISERROR(INDEX(kind_of_nameforms,MATCH(E244,kind_of_forms,0),1)),"",INDEX(kind_of_nameforms,MATCH(E244,kind_of_forms,0),1))</f>
        <v/>
      </c>
    </row>
    <row r="247" spans="1:83" s="381" customFormat="1" ht="15">
      <c r="A247" s="33" t="s">
        <v>426</v>
      </c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80"/>
      <c r="V247" s="33"/>
      <c r="W247" s="33"/>
    </row>
    <row r="248" spans="1:83" s="381" customFormat="1" ht="15">
      <c r="D248" s="479"/>
      <c r="E248" s="479"/>
      <c r="F248" s="479"/>
      <c r="G248" s="479"/>
      <c r="H248" s="479"/>
      <c r="I248" s="479"/>
      <c r="J248" s="479"/>
      <c r="K248" s="479"/>
      <c r="L248" s="479"/>
      <c r="U248" s="382"/>
    </row>
    <row r="249" spans="1:83" s="385" customFormat="1" ht="15" customHeight="1">
      <c r="A249" s="89"/>
      <c r="B249" s="245" t="s">
        <v>427</v>
      </c>
      <c r="C249" s="907"/>
      <c r="D249" s="725">
        <v>1</v>
      </c>
      <c r="E249" s="808"/>
      <c r="F249" s="473"/>
      <c r="G249" s="247">
        <v>0</v>
      </c>
      <c r="H249" s="478"/>
      <c r="I249" s="370"/>
      <c r="J249" s="516" t="s">
        <v>526</v>
      </c>
      <c r="K249" s="176"/>
      <c r="L249" s="386"/>
      <c r="M249" s="312">
        <f>mergeValue(H249)</f>
        <v>0</v>
      </c>
      <c r="N249" s="293"/>
      <c r="O249" s="293"/>
      <c r="P249" s="312" t="str">
        <f>IF(ISERROR(MATCH(Q249,MODesc,0)),"n","y")</f>
        <v>n</v>
      </c>
      <c r="Q249" s="293"/>
      <c r="R249" s="312" t="str">
        <f>K249&amp;"("&amp;L249&amp;")"</f>
        <v>()</v>
      </c>
      <c r="S249" s="245"/>
      <c r="T249" s="245"/>
      <c r="U249" s="368"/>
      <c r="V249" s="245"/>
      <c r="W249" s="245"/>
      <c r="X249" s="245"/>
      <c r="Y249" s="384"/>
      <c r="Z249" s="384"/>
      <c r="AA249" s="345"/>
      <c r="AB249" s="345"/>
      <c r="AC249" s="345"/>
      <c r="AD249" s="345"/>
      <c r="AE249" s="345"/>
      <c r="AF249" s="345"/>
      <c r="AG249" s="345"/>
      <c r="AH249" s="345"/>
      <c r="AI249" s="345"/>
      <c r="AJ249" s="345"/>
      <c r="AK249" s="345"/>
      <c r="AL249" s="345"/>
      <c r="AM249" s="345"/>
      <c r="AN249" s="345"/>
      <c r="AO249" s="345"/>
      <c r="AP249" s="345"/>
      <c r="AQ249" s="345"/>
      <c r="AR249" s="345"/>
      <c r="AS249" s="345"/>
      <c r="AT249" s="345"/>
      <c r="AU249" s="345"/>
      <c r="AV249" s="345"/>
      <c r="AW249" s="345"/>
      <c r="AX249" s="345"/>
      <c r="AY249" s="345"/>
      <c r="AZ249" s="345"/>
      <c r="BA249" s="345"/>
      <c r="BB249" s="345"/>
      <c r="BC249" s="345"/>
      <c r="BD249" s="345"/>
      <c r="BE249" s="345"/>
      <c r="BF249" s="345"/>
      <c r="BG249" s="345"/>
      <c r="BH249" s="345"/>
      <c r="BI249" s="345"/>
      <c r="BJ249" s="345"/>
      <c r="BK249" s="345"/>
      <c r="BL249" s="345"/>
      <c r="BM249" s="345"/>
      <c r="BN249" s="345"/>
      <c r="BO249" s="345"/>
      <c r="BP249" s="345"/>
      <c r="BQ249" s="345"/>
      <c r="BR249" s="345"/>
      <c r="BS249" s="345"/>
      <c r="BT249" s="345"/>
      <c r="BU249" s="345"/>
      <c r="BV249" s="384"/>
      <c r="BW249" s="384"/>
      <c r="BX249" s="384"/>
      <c r="BY249" s="384"/>
      <c r="BZ249" s="384"/>
      <c r="CA249" s="384"/>
      <c r="CB249" s="384"/>
      <c r="CC249" s="384"/>
      <c r="CD249" s="384"/>
      <c r="CE249" s="384"/>
    </row>
    <row r="250" spans="1:83" s="385" customFormat="1" ht="15" customHeight="1">
      <c r="A250" s="89"/>
      <c r="B250" s="89"/>
      <c r="C250" s="907"/>
      <c r="D250" s="725"/>
      <c r="E250" s="808"/>
      <c r="F250" s="370"/>
      <c r="G250" s="371"/>
      <c r="H250" s="176" t="s">
        <v>425</v>
      </c>
      <c r="I250" s="371"/>
      <c r="J250" s="371"/>
      <c r="K250" s="387"/>
      <c r="L250" s="386"/>
      <c r="M250" s="293"/>
      <c r="N250" s="293"/>
      <c r="O250" s="293"/>
      <c r="P250" s="293"/>
      <c r="Q250" s="312"/>
      <c r="R250" s="293"/>
      <c r="S250" s="245"/>
      <c r="T250" s="245"/>
      <c r="U250" s="368"/>
      <c r="V250" s="245"/>
      <c r="W250" s="245"/>
      <c r="X250" s="245"/>
      <c r="Y250" s="384"/>
      <c r="Z250" s="384"/>
      <c r="AA250" s="345"/>
      <c r="AB250" s="345"/>
      <c r="AC250" s="345"/>
      <c r="AD250" s="345"/>
      <c r="AE250" s="345"/>
      <c r="AF250" s="345"/>
      <c r="AG250" s="345"/>
      <c r="AH250" s="345"/>
      <c r="AI250" s="345"/>
      <c r="AJ250" s="345"/>
      <c r="AK250" s="345"/>
      <c r="AL250" s="345"/>
      <c r="AM250" s="345"/>
      <c r="AN250" s="345"/>
      <c r="AO250" s="345"/>
      <c r="AP250" s="345"/>
      <c r="AQ250" s="345"/>
      <c r="AR250" s="345"/>
      <c r="AS250" s="345"/>
      <c r="AT250" s="345"/>
      <c r="AU250" s="345"/>
      <c r="AV250" s="345"/>
      <c r="AW250" s="345"/>
      <c r="AX250" s="345"/>
      <c r="AY250" s="345"/>
      <c r="AZ250" s="345"/>
      <c r="BA250" s="345"/>
      <c r="BB250" s="345"/>
      <c r="BC250" s="345"/>
      <c r="BD250" s="345"/>
      <c r="BE250" s="345"/>
      <c r="BF250" s="345"/>
      <c r="BG250" s="345"/>
      <c r="BH250" s="345"/>
      <c r="BI250" s="345"/>
      <c r="BJ250" s="345"/>
      <c r="BK250" s="345"/>
      <c r="BL250" s="345"/>
      <c r="BM250" s="345"/>
      <c r="BN250" s="345"/>
      <c r="BO250" s="345"/>
      <c r="BP250" s="345"/>
      <c r="BQ250" s="345"/>
      <c r="BR250" s="345"/>
      <c r="BS250" s="345"/>
      <c r="BT250" s="345"/>
      <c r="BU250" s="345"/>
      <c r="BV250" s="384"/>
      <c r="BW250" s="384"/>
      <c r="BX250" s="384"/>
      <c r="BY250" s="384"/>
      <c r="BZ250" s="384"/>
      <c r="CA250" s="384"/>
      <c r="CB250" s="384"/>
      <c r="CC250" s="384"/>
      <c r="CD250" s="384"/>
      <c r="CE250" s="384"/>
    </row>
    <row r="251" spans="1:83" s="381" customFormat="1" ht="15">
      <c r="Q251" s="388"/>
      <c r="U251" s="382"/>
    </row>
    <row r="252" spans="1:83" s="381" customFormat="1" ht="15">
      <c r="A252" s="33" t="s">
        <v>428</v>
      </c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89"/>
      <c r="R252" s="33"/>
      <c r="S252" s="33"/>
      <c r="T252" s="33"/>
      <c r="U252" s="380"/>
      <c r="V252" s="33"/>
      <c r="W252" s="33"/>
    </row>
    <row r="253" spans="1:83" s="381" customFormat="1" ht="15">
      <c r="F253" s="479"/>
      <c r="G253" s="479"/>
      <c r="H253" s="479"/>
      <c r="I253" s="479"/>
      <c r="J253" s="479"/>
      <c r="K253" s="479"/>
      <c r="L253" s="479"/>
      <c r="Q253" s="388"/>
      <c r="U253" s="382"/>
    </row>
    <row r="254" spans="1:83" s="385" customFormat="1" ht="15" customHeight="1">
      <c r="A254" s="89"/>
      <c r="B254" s="245" t="s">
        <v>427</v>
      </c>
      <c r="C254" s="908"/>
      <c r="D254" s="369"/>
      <c r="E254" s="597"/>
      <c r="F254" s="901"/>
      <c r="G254" s="725">
        <v>0</v>
      </c>
      <c r="H254" s="906"/>
      <c r="I254" s="370"/>
      <c r="J254" s="516" t="s">
        <v>526</v>
      </c>
      <c r="K254" s="176"/>
      <c r="L254" s="386"/>
      <c r="M254" s="312">
        <f>mergeValue(H254)</f>
        <v>0</v>
      </c>
      <c r="N254" s="293"/>
      <c r="O254" s="293"/>
      <c r="P254" s="293"/>
      <c r="Q254" s="293"/>
      <c r="R254" s="312" t="str">
        <f>K254&amp;"("&amp;L254&amp;")"</f>
        <v>()</v>
      </c>
      <c r="S254" s="245"/>
      <c r="T254" s="245"/>
      <c r="U254" s="368"/>
      <c r="V254" s="245"/>
      <c r="W254" s="245"/>
      <c r="X254" s="245"/>
      <c r="Y254" s="384"/>
      <c r="Z254" s="384"/>
      <c r="AA254" s="345"/>
      <c r="AB254" s="345"/>
      <c r="AC254" s="345"/>
      <c r="AD254" s="345"/>
      <c r="AE254" s="345"/>
      <c r="AF254" s="345"/>
      <c r="AG254" s="345"/>
      <c r="AH254" s="345"/>
      <c r="AI254" s="345"/>
      <c r="AJ254" s="345"/>
      <c r="AK254" s="345"/>
      <c r="AL254" s="345"/>
      <c r="AM254" s="345"/>
      <c r="AN254" s="345"/>
      <c r="AO254" s="345"/>
      <c r="AP254" s="345"/>
      <c r="AQ254" s="345"/>
      <c r="AR254" s="345"/>
      <c r="AS254" s="345"/>
      <c r="AT254" s="345"/>
      <c r="AU254" s="345"/>
      <c r="AV254" s="345"/>
      <c r="AW254" s="345"/>
      <c r="AX254" s="345"/>
      <c r="AY254" s="345"/>
      <c r="AZ254" s="345"/>
      <c r="BA254" s="345"/>
      <c r="BB254" s="345"/>
      <c r="BC254" s="345"/>
      <c r="BD254" s="345"/>
      <c r="BE254" s="345"/>
      <c r="BF254" s="345"/>
      <c r="BG254" s="345"/>
      <c r="BH254" s="345"/>
      <c r="BI254" s="345"/>
      <c r="BJ254" s="345"/>
      <c r="BK254" s="345"/>
      <c r="BL254" s="345"/>
      <c r="BM254" s="345"/>
      <c r="BN254" s="345"/>
      <c r="BO254" s="345"/>
      <c r="BP254" s="345"/>
      <c r="BQ254" s="345"/>
      <c r="BR254" s="345"/>
      <c r="BS254" s="345"/>
      <c r="BT254" s="345"/>
      <c r="BU254" s="345"/>
      <c r="BV254" s="384"/>
      <c r="BW254" s="384"/>
      <c r="BX254" s="384"/>
      <c r="BY254" s="384"/>
      <c r="BZ254" s="384"/>
      <c r="CA254" s="384"/>
      <c r="CB254" s="384"/>
      <c r="CC254" s="384"/>
      <c r="CD254" s="384"/>
      <c r="CE254" s="384"/>
    </row>
    <row r="255" spans="1:83" s="385" customFormat="1" ht="15" customHeight="1">
      <c r="A255" s="89"/>
      <c r="B255" s="89"/>
      <c r="C255" s="908"/>
      <c r="D255" s="369"/>
      <c r="E255" s="597"/>
      <c r="F255" s="901"/>
      <c r="G255" s="725"/>
      <c r="H255" s="906"/>
      <c r="I255" s="371"/>
      <c r="J255" s="371"/>
      <c r="K255" s="176" t="s">
        <v>4</v>
      </c>
      <c r="L255" s="386"/>
      <c r="M255" s="293"/>
      <c r="N255" s="293"/>
      <c r="O255" s="293"/>
      <c r="P255" s="293"/>
      <c r="Q255" s="312"/>
      <c r="R255" s="293"/>
      <c r="S255" s="245"/>
      <c r="T255" s="245"/>
      <c r="U255" s="368"/>
      <c r="V255" s="245"/>
      <c r="W255" s="245"/>
      <c r="X255" s="245"/>
      <c r="Y255" s="384"/>
      <c r="Z255" s="384"/>
      <c r="AA255" s="345"/>
      <c r="AB255" s="345"/>
      <c r="AC255" s="345"/>
      <c r="AD255" s="345"/>
      <c r="AE255" s="345"/>
      <c r="AF255" s="345"/>
      <c r="AG255" s="345"/>
      <c r="AH255" s="345"/>
      <c r="AI255" s="345"/>
      <c r="AJ255" s="345"/>
      <c r="AK255" s="345"/>
      <c r="AL255" s="345"/>
      <c r="AM255" s="345"/>
      <c r="AN255" s="345"/>
      <c r="AO255" s="345"/>
      <c r="AP255" s="345"/>
      <c r="AQ255" s="345"/>
      <c r="AR255" s="345"/>
      <c r="AS255" s="345"/>
      <c r="AT255" s="345"/>
      <c r="AU255" s="345"/>
      <c r="AV255" s="345"/>
      <c r="AW255" s="345"/>
      <c r="AX255" s="345"/>
      <c r="AY255" s="345"/>
      <c r="AZ255" s="345"/>
      <c r="BA255" s="345"/>
      <c r="BB255" s="345"/>
      <c r="BC255" s="345"/>
      <c r="BD255" s="345"/>
      <c r="BE255" s="345"/>
      <c r="BF255" s="345"/>
      <c r="BG255" s="345"/>
      <c r="BH255" s="345"/>
      <c r="BI255" s="345"/>
      <c r="BJ255" s="345"/>
      <c r="BK255" s="345"/>
      <c r="BL255" s="345"/>
      <c r="BM255" s="345"/>
      <c r="BN255" s="345"/>
      <c r="BO255" s="345"/>
      <c r="BP255" s="345"/>
      <c r="BQ255" s="345"/>
      <c r="BR255" s="345"/>
      <c r="BS255" s="345"/>
      <c r="BT255" s="345"/>
      <c r="BU255" s="345"/>
      <c r="BV255" s="384"/>
      <c r="BW255" s="384"/>
      <c r="BX255" s="384"/>
      <c r="BY255" s="384"/>
      <c r="BZ255" s="384"/>
      <c r="CA255" s="384"/>
      <c r="CB255" s="384"/>
      <c r="CC255" s="384"/>
      <c r="CD255" s="384"/>
      <c r="CE255" s="384"/>
    </row>
    <row r="256" spans="1:83" s="381" customFormat="1" ht="15">
      <c r="Q256" s="388"/>
      <c r="U256" s="382"/>
    </row>
    <row r="257" spans="1:83" s="381" customFormat="1" ht="15">
      <c r="A257" s="33" t="s">
        <v>429</v>
      </c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89"/>
      <c r="R257" s="33"/>
      <c r="S257" s="33"/>
      <c r="T257" s="33"/>
      <c r="U257" s="380"/>
      <c r="V257" s="33"/>
      <c r="W257" s="33"/>
    </row>
    <row r="258" spans="1:83" s="381" customFormat="1" ht="15">
      <c r="Q258" s="388"/>
      <c r="U258" s="382"/>
    </row>
    <row r="259" spans="1:83" s="385" customFormat="1" ht="15" customHeight="1">
      <c r="A259" s="89"/>
      <c r="B259" s="245" t="s">
        <v>427</v>
      </c>
      <c r="C259" s="520"/>
      <c r="D259" s="381"/>
      <c r="E259" s="598"/>
      <c r="F259" s="381"/>
      <c r="G259" s="381"/>
      <c r="H259" s="381"/>
      <c r="I259" s="326"/>
      <c r="J259" s="247">
        <v>0</v>
      </c>
      <c r="K259" s="519"/>
      <c r="L259" s="367"/>
      <c r="M259" s="312">
        <f>mergeValue(H259)</f>
        <v>0</v>
      </c>
      <c r="N259" s="293"/>
      <c r="O259" s="293"/>
      <c r="P259" s="293"/>
      <c r="Q259" s="293"/>
      <c r="R259" s="312" t="str">
        <f>K259&amp;" ("&amp;L259&amp;")"</f>
        <v xml:space="preserve"> ()</v>
      </c>
      <c r="S259" s="245"/>
      <c r="T259" s="245"/>
      <c r="U259" s="368"/>
      <c r="V259" s="245"/>
      <c r="W259" s="245"/>
      <c r="X259" s="245"/>
      <c r="Y259" s="384"/>
      <c r="Z259" s="384"/>
      <c r="AA259" s="345"/>
      <c r="AB259" s="345"/>
      <c r="AC259" s="345"/>
      <c r="AD259" s="345"/>
      <c r="AE259" s="345"/>
      <c r="AF259" s="345"/>
      <c r="AG259" s="345"/>
      <c r="AH259" s="345"/>
      <c r="AI259" s="345"/>
      <c r="AJ259" s="345"/>
      <c r="AK259" s="345"/>
      <c r="AL259" s="345"/>
      <c r="AM259" s="345"/>
      <c r="AN259" s="345"/>
      <c r="AO259" s="345"/>
      <c r="AP259" s="345"/>
      <c r="AQ259" s="345"/>
      <c r="AR259" s="345"/>
      <c r="AS259" s="345"/>
      <c r="AT259" s="345"/>
      <c r="AU259" s="345"/>
      <c r="AV259" s="345"/>
      <c r="AW259" s="345"/>
      <c r="AX259" s="345"/>
      <c r="AY259" s="345"/>
      <c r="AZ259" s="345"/>
      <c r="BA259" s="345"/>
      <c r="BB259" s="345"/>
      <c r="BC259" s="345"/>
      <c r="BD259" s="345"/>
      <c r="BE259" s="345"/>
      <c r="BF259" s="345"/>
      <c r="BG259" s="345"/>
      <c r="BH259" s="345"/>
      <c r="BI259" s="345"/>
      <c r="BJ259" s="345"/>
      <c r="BK259" s="345"/>
      <c r="BL259" s="345"/>
      <c r="BM259" s="345"/>
      <c r="BN259" s="345"/>
      <c r="BO259" s="345"/>
      <c r="BP259" s="345"/>
      <c r="BQ259" s="345"/>
      <c r="BR259" s="345"/>
      <c r="BS259" s="345"/>
      <c r="BT259" s="345"/>
      <c r="BU259" s="345"/>
      <c r="BV259" s="384"/>
      <c r="BW259" s="384"/>
      <c r="BX259" s="384"/>
      <c r="BY259" s="384"/>
      <c r="BZ259" s="384"/>
      <c r="CA259" s="384"/>
      <c r="CB259" s="384"/>
      <c r="CC259" s="384"/>
      <c r="CD259" s="384"/>
      <c r="CE259" s="384"/>
    </row>
    <row r="261" spans="1:83" ht="11.4"/>
    <row r="262" spans="1:83" s="33" customFormat="1" ht="11.4">
      <c r="A262" s="33" t="s">
        <v>605</v>
      </c>
    </row>
    <row r="263" spans="1:83" ht="11.4"/>
    <row r="264" spans="1:83" s="34" customFormat="1" ht="19.5" customHeight="1">
      <c r="A264" s="97"/>
      <c r="B264" s="245"/>
      <c r="C264" s="86"/>
      <c r="D264" s="246"/>
      <c r="E264" s="412"/>
      <c r="F264" s="536"/>
      <c r="G264" s="433"/>
      <c r="H264" s="413"/>
      <c r="I264" s="312"/>
      <c r="J264" s="312"/>
    </row>
    <row r="265" spans="1:83" ht="11.4"/>
    <row r="266" spans="1:83" ht="11.4"/>
    <row r="267" spans="1:83" s="33" customFormat="1" ht="11.4">
      <c r="A267" s="33" t="s">
        <v>625</v>
      </c>
    </row>
    <row r="268" spans="1:83" ht="11.4"/>
    <row r="269" spans="1:83" s="34" customFormat="1" ht="20.100000000000001" customHeight="1">
      <c r="A269" s="407"/>
      <c r="B269" s="245"/>
      <c r="C269" s="86"/>
      <c r="D269" s="783"/>
      <c r="E269" s="784"/>
      <c r="F269" s="785"/>
      <c r="G269" s="414"/>
      <c r="H269" s="553"/>
      <c r="I269" s="553"/>
      <c r="J269" s="536"/>
      <c r="K269" s="414" t="s">
        <v>473</v>
      </c>
      <c r="L269" s="820" t="s">
        <v>646</v>
      </c>
      <c r="M269" s="608"/>
      <c r="N269" s="312"/>
      <c r="O269" s="312"/>
    </row>
    <row r="270" spans="1:83" s="34" customFormat="1" ht="20.100000000000001" customHeight="1">
      <c r="A270" s="407"/>
      <c r="B270" s="245"/>
      <c r="C270" s="86"/>
      <c r="D270" s="783"/>
      <c r="E270" s="784"/>
      <c r="F270" s="785"/>
      <c r="G270" s="116"/>
      <c r="H270" s="605" t="s">
        <v>278</v>
      </c>
      <c r="I270" s="418"/>
      <c r="J270" s="418"/>
      <c r="K270" s="416"/>
      <c r="L270" s="820"/>
      <c r="M270" s="608"/>
      <c r="N270" s="312"/>
      <c r="O270" s="312"/>
    </row>
    <row r="271" spans="1:83" ht="11.4"/>
    <row r="272" spans="1:83" ht="11.4"/>
    <row r="273" spans="1:15" s="33" customFormat="1" ht="11.4">
      <c r="A273" s="33" t="s">
        <v>635</v>
      </c>
    </row>
    <row r="274" spans="1:15" ht="11.4"/>
    <row r="275" spans="1:15" s="34" customFormat="1" ht="20.100000000000001" customHeight="1">
      <c r="A275" s="407"/>
      <c r="B275" s="245"/>
      <c r="C275" s="86"/>
      <c r="D275" s="783"/>
      <c r="E275" s="784"/>
      <c r="F275" s="785"/>
      <c r="G275" s="414"/>
      <c r="H275" s="553"/>
      <c r="I275" s="553"/>
      <c r="J275" s="670"/>
      <c r="K275" s="414" t="s">
        <v>473</v>
      </c>
      <c r="L275" s="820" t="s">
        <v>646</v>
      </c>
      <c r="M275" s="608"/>
      <c r="N275" s="312"/>
      <c r="O275" s="312"/>
    </row>
    <row r="276" spans="1:15" s="34" customFormat="1" ht="20.100000000000001" customHeight="1">
      <c r="A276" s="407"/>
      <c r="B276" s="245"/>
      <c r="C276" s="86"/>
      <c r="D276" s="783"/>
      <c r="E276" s="784"/>
      <c r="F276" s="785"/>
      <c r="G276" s="116"/>
      <c r="H276" s="605" t="s">
        <v>278</v>
      </c>
      <c r="I276" s="418"/>
      <c r="J276" s="418"/>
      <c r="K276" s="416"/>
      <c r="L276" s="820"/>
      <c r="M276" s="608"/>
      <c r="N276" s="312"/>
      <c r="O276" s="312"/>
    </row>
    <row r="277" spans="1:15" ht="11.4"/>
    <row r="278" spans="1:15" ht="11.4"/>
    <row r="279" spans="1:15" s="33" customFormat="1" ht="11.4">
      <c r="A279" s="33" t="s">
        <v>626</v>
      </c>
    </row>
    <row r="280" spans="1:15" ht="11.4"/>
    <row r="281" spans="1:15" s="34" customFormat="1" ht="20.100000000000001" customHeight="1">
      <c r="A281" s="407"/>
      <c r="B281" s="245"/>
      <c r="C281" s="86"/>
      <c r="D281" s="609"/>
      <c r="E281" s="624"/>
      <c r="F281" s="625"/>
      <c r="G281" s="414"/>
      <c r="H281" s="553"/>
      <c r="I281" s="553"/>
      <c r="J281" s="536"/>
      <c r="K281" s="414" t="s">
        <v>473</v>
      </c>
      <c r="L281" s="604"/>
      <c r="M281" s="608"/>
      <c r="N281" s="312"/>
      <c r="O281" s="312"/>
    </row>
    <row r="282" spans="1:15" ht="11.4"/>
    <row r="283" spans="1:15" ht="11.4"/>
    <row r="284" spans="1:15" s="33" customFormat="1" ht="11.4">
      <c r="A284" s="33" t="s">
        <v>632</v>
      </c>
    </row>
    <row r="285" spans="1:15" ht="11.4"/>
    <row r="286" spans="1:15" s="34" customFormat="1" ht="20.100000000000001" customHeight="1">
      <c r="A286" s="407"/>
      <c r="B286" s="245"/>
      <c r="C286" s="86"/>
      <c r="D286" s="622"/>
      <c r="E286" s="624"/>
      <c r="F286" s="625"/>
      <c r="G286" s="414"/>
      <c r="H286" s="553"/>
      <c r="I286" s="553"/>
      <c r="J286" s="670"/>
      <c r="K286" s="414" t="s">
        <v>473</v>
      </c>
      <c r="L286" s="621"/>
      <c r="M286" s="608"/>
      <c r="N286" s="312"/>
      <c r="O286" s="312"/>
    </row>
    <row r="289" spans="1:20" s="33" customFormat="1" ht="17.100000000000001" customHeight="1">
      <c r="A289" s="33" t="s">
        <v>513</v>
      </c>
    </row>
    <row r="291" spans="1:20" s="250" customFormat="1" ht="409.6">
      <c r="A291" s="771">
        <v>1</v>
      </c>
      <c r="B291" s="314"/>
      <c r="C291" s="314"/>
      <c r="D291" s="314"/>
      <c r="F291" s="454" t="str">
        <f>"2." &amp;mergeValue(A291)</f>
        <v>2.1</v>
      </c>
      <c r="G291" s="537" t="s">
        <v>500</v>
      </c>
      <c r="H291" s="438"/>
      <c r="I291" s="281" t="s">
        <v>598</v>
      </c>
      <c r="J291" s="453"/>
      <c r="K291" s="314"/>
      <c r="L291" s="314"/>
      <c r="M291" s="314"/>
      <c r="N291" s="314"/>
      <c r="O291" s="314"/>
      <c r="P291" s="314"/>
      <c r="Q291" s="314"/>
      <c r="R291" s="314"/>
      <c r="S291" s="314"/>
      <c r="T291" s="314"/>
    </row>
    <row r="292" spans="1:20" s="250" customFormat="1" ht="91.2">
      <c r="A292" s="771"/>
      <c r="B292" s="314"/>
      <c r="C292" s="314"/>
      <c r="D292" s="314"/>
      <c r="F292" s="454" t="str">
        <f>"3." &amp;mergeValue(A292)</f>
        <v>3.1</v>
      </c>
      <c r="G292" s="537" t="s">
        <v>501</v>
      </c>
      <c r="H292" s="438"/>
      <c r="I292" s="281" t="s">
        <v>596</v>
      </c>
      <c r="J292" s="453"/>
      <c r="K292" s="314"/>
      <c r="L292" s="314"/>
      <c r="M292" s="314"/>
      <c r="N292" s="314"/>
      <c r="O292" s="314"/>
      <c r="P292" s="314"/>
      <c r="Q292" s="314"/>
      <c r="R292" s="314"/>
      <c r="S292" s="314"/>
      <c r="T292" s="314"/>
    </row>
    <row r="293" spans="1:20" s="250" customFormat="1" ht="45.6">
      <c r="A293" s="771"/>
      <c r="B293" s="314"/>
      <c r="C293" s="314"/>
      <c r="D293" s="314"/>
      <c r="F293" s="454" t="str">
        <f>"4."&amp;mergeValue(A293)</f>
        <v>4.1</v>
      </c>
      <c r="G293" s="537" t="s">
        <v>502</v>
      </c>
      <c r="H293" s="439" t="s">
        <v>473</v>
      </c>
      <c r="I293" s="281"/>
      <c r="J293" s="453"/>
      <c r="K293" s="314"/>
      <c r="L293" s="314"/>
      <c r="M293" s="314"/>
      <c r="N293" s="314"/>
      <c r="O293" s="314"/>
      <c r="P293" s="314"/>
      <c r="Q293" s="314"/>
      <c r="R293" s="314"/>
      <c r="S293" s="314"/>
      <c r="T293" s="314"/>
    </row>
    <row r="294" spans="1:20" s="250" customFormat="1" ht="102.6">
      <c r="A294" s="771"/>
      <c r="B294" s="771">
        <v>1</v>
      </c>
      <c r="C294" s="462"/>
      <c r="D294" s="462"/>
      <c r="F294" s="454" t="str">
        <f>"4."&amp;mergeValue(A294) &amp;"."&amp;mergeValue(B294)</f>
        <v>4.1.1</v>
      </c>
      <c r="G294" s="445" t="s">
        <v>600</v>
      </c>
      <c r="H294" s="438" t="str">
        <f>IF(region_name="","",region_name)</f>
        <v>Республика Башкортостан</v>
      </c>
      <c r="I294" s="281" t="s">
        <v>505</v>
      </c>
      <c r="J294" s="453"/>
      <c r="K294" s="314"/>
      <c r="L294" s="314"/>
      <c r="M294" s="314"/>
      <c r="N294" s="314"/>
      <c r="O294" s="314"/>
      <c r="P294" s="314"/>
      <c r="Q294" s="314"/>
      <c r="R294" s="314"/>
      <c r="S294" s="314"/>
      <c r="T294" s="314"/>
    </row>
    <row r="295" spans="1:20" s="250" customFormat="1" ht="216.6">
      <c r="A295" s="771"/>
      <c r="B295" s="771"/>
      <c r="C295" s="771">
        <v>1</v>
      </c>
      <c r="D295" s="462"/>
      <c r="F295" s="454" t="str">
        <f>"4."&amp;mergeValue(A295) &amp;"."&amp;mergeValue(B295)&amp;"."&amp;mergeValue(C295)</f>
        <v>4.1.1.1</v>
      </c>
      <c r="G295" s="461" t="s">
        <v>503</v>
      </c>
      <c r="H295" s="438"/>
      <c r="I295" s="281" t="s">
        <v>506</v>
      </c>
      <c r="J295" s="453"/>
      <c r="K295" s="314"/>
      <c r="L295" s="314"/>
      <c r="M295" s="314"/>
      <c r="N295" s="314"/>
      <c r="O295" s="314"/>
      <c r="P295" s="314"/>
      <c r="Q295" s="314"/>
      <c r="R295" s="314"/>
      <c r="S295" s="314"/>
      <c r="T295" s="314"/>
    </row>
    <row r="296" spans="1:20" s="250" customFormat="1" ht="33.75" customHeight="1">
      <c r="A296" s="771"/>
      <c r="B296" s="771"/>
      <c r="C296" s="771"/>
      <c r="D296" s="462">
        <v>1</v>
      </c>
      <c r="F296" s="454" t="str">
        <f>"4."&amp;mergeValue(A296) &amp;"."&amp;mergeValue(B296)&amp;"."&amp;mergeValue(C296)&amp;"."&amp;mergeValue(D296)</f>
        <v>4.1.1.1.1</v>
      </c>
      <c r="G296" s="540" t="s">
        <v>504</v>
      </c>
      <c r="H296" s="438"/>
      <c r="I296" s="820" t="s">
        <v>599</v>
      </c>
      <c r="J296" s="453"/>
      <c r="K296" s="314"/>
      <c r="L296" s="314"/>
      <c r="M296" s="314"/>
      <c r="N296" s="314"/>
      <c r="O296" s="314"/>
      <c r="P296" s="314"/>
      <c r="Q296" s="314"/>
      <c r="R296" s="314"/>
      <c r="S296" s="314"/>
      <c r="T296" s="314"/>
    </row>
    <row r="297" spans="1:20" s="250" customFormat="1" ht="18.600000000000001">
      <c r="A297" s="771"/>
      <c r="B297" s="771"/>
      <c r="C297" s="771"/>
      <c r="D297" s="462"/>
      <c r="F297" s="544"/>
      <c r="G297" s="545" t="s">
        <v>4</v>
      </c>
      <c r="H297" s="546"/>
      <c r="I297" s="820"/>
      <c r="J297" s="453"/>
      <c r="K297" s="314"/>
      <c r="L297" s="314"/>
      <c r="M297" s="314"/>
      <c r="N297" s="314"/>
      <c r="O297" s="314"/>
      <c r="P297" s="314"/>
      <c r="Q297" s="314"/>
      <c r="R297" s="314"/>
      <c r="S297" s="314"/>
      <c r="T297" s="314"/>
    </row>
    <row r="298" spans="1:20" s="250" customFormat="1" ht="18.600000000000001">
      <c r="A298" s="771"/>
      <c r="B298" s="771"/>
      <c r="C298" s="462"/>
      <c r="D298" s="462"/>
      <c r="F298" s="458"/>
      <c r="G298" s="161" t="s">
        <v>425</v>
      </c>
      <c r="H298" s="459"/>
      <c r="I298" s="460"/>
      <c r="J298" s="453"/>
      <c r="K298" s="314"/>
      <c r="L298" s="314"/>
      <c r="M298" s="314"/>
      <c r="N298" s="314"/>
      <c r="O298" s="314"/>
      <c r="P298" s="314"/>
      <c r="Q298" s="314"/>
      <c r="R298" s="314"/>
      <c r="S298" s="314"/>
      <c r="T298" s="314"/>
    </row>
    <row r="299" spans="1:20" s="250" customFormat="1" ht="18.600000000000001">
      <c r="A299" s="771"/>
      <c r="B299" s="314"/>
      <c r="C299" s="314"/>
      <c r="D299" s="314"/>
      <c r="F299" s="458"/>
      <c r="G299" s="176" t="s">
        <v>512</v>
      </c>
      <c r="H299" s="459"/>
      <c r="I299" s="460"/>
      <c r="J299" s="453"/>
      <c r="K299" s="314"/>
      <c r="L299" s="314"/>
      <c r="M299" s="314"/>
      <c r="N299" s="314"/>
      <c r="O299" s="314"/>
      <c r="P299" s="314"/>
      <c r="Q299" s="314"/>
      <c r="R299" s="314"/>
      <c r="S299" s="314"/>
      <c r="T299" s="314"/>
    </row>
    <row r="300" spans="1:20" s="250" customFormat="1" ht="18.600000000000001">
      <c r="A300" s="314"/>
      <c r="B300" s="314"/>
      <c r="C300" s="314"/>
      <c r="D300" s="314"/>
      <c r="F300" s="458"/>
      <c r="G300" s="209" t="s">
        <v>511</v>
      </c>
      <c r="H300" s="459"/>
      <c r="I300" s="460"/>
      <c r="J300" s="453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</row>
  </sheetData>
  <sheetProtection formatColumns="0" formatRows="0"/>
  <dataConsolidate leftLabels="1"/>
  <mergeCells count="231"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O97:AA97"/>
    <mergeCell ref="F269:F270"/>
    <mergeCell ref="L269:L270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M169:M173"/>
    <mergeCell ref="R169:R172"/>
    <mergeCell ref="L169:L173"/>
    <mergeCell ref="A291:A299"/>
    <mergeCell ref="C295:C297"/>
    <mergeCell ref="I296:I297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4:B298"/>
    <mergeCell ref="C249:C250"/>
    <mergeCell ref="C254:C255"/>
    <mergeCell ref="K184:K188"/>
    <mergeCell ref="K169:K173"/>
    <mergeCell ref="I169:I173"/>
    <mergeCell ref="J169:J173"/>
    <mergeCell ref="D269:D270"/>
    <mergeCell ref="D275:D276"/>
    <mergeCell ref="E275:E276"/>
    <mergeCell ref="E269:E270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P169:P172"/>
    <mergeCell ref="N168:AL168"/>
    <mergeCell ref="X169:X170"/>
    <mergeCell ref="R137:R138"/>
    <mergeCell ref="R154:R155"/>
    <mergeCell ref="S154:S155"/>
    <mergeCell ref="N166:AL166"/>
    <mergeCell ref="N167:AL16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47:V47"/>
    <mergeCell ref="O48:V48"/>
    <mergeCell ref="O49:V49"/>
    <mergeCell ref="O29:V29"/>
    <mergeCell ref="O30:V30"/>
    <mergeCell ref="O31:V31"/>
    <mergeCell ref="O32:V32"/>
    <mergeCell ref="O33:V33"/>
    <mergeCell ref="N50:N51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X184:X185"/>
    <mergeCell ref="R184:R186"/>
    <mergeCell ref="T184:T186"/>
    <mergeCell ref="W184:W185"/>
    <mergeCell ref="AL184:AL189"/>
    <mergeCell ref="U154:U155"/>
    <mergeCell ref="J136:J139"/>
    <mergeCell ref="T137:T138"/>
    <mergeCell ref="F275:F276"/>
    <mergeCell ref="L275:L276"/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</mergeCells>
  <phoneticPr fontId="8" type="noConversion"/>
  <dataValidations xWindow="636" yWindow="660" count="25">
    <dataValidation type="textLength" operator="lessThanOrEqual" allowBlank="1" showInputMessage="1" showErrorMessage="1" errorTitle="Ошибка" error="Допускается ввод не более 900 символов!" sqref="O80 K244 M184 E259 R9:S9 R14:S14 W114:W121 AB92:AB95 AB97:AB98 W148:W155 W131:W138 I298:I300 J9 E4 J14 AB200 U212:X212 W205:X205 F229:F230 F233:F234 F237:F240 F225:F226 M216:P216 M220:P220 O32 AC196 M169:M173 E208 F244:H244 H264 E249:E250 O64:V64 O48 E264:F264 L286 L281 L269:L270 L275:L276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J286 J275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H269:I269 H281:I281 H286:I286 H275:I275"/>
    <dataValidation allowBlank="1" promptTitle="checkPeriodRange" sqref="V100 V98 Q155 Q138 Q121 Q51 Q35 Q67 Q83 AF185:AK185 AG170:AL170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244">
      <formula1>900</formula1>
    </dataValidation>
    <dataValidation allowBlank="1" sqref="S68:S73 S36:S41 S52:S57 S84:S89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26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J269 J281">
      <formula1>kind_of_control_method</formula1>
    </dataValidation>
    <dataValidation type="decimal" allowBlank="1" showErrorMessage="1" errorTitle="Ошибка" error="Допускается ввод только действительных чисел!" sqref="O34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ColWidth="9.125" defaultRowHeight="11.4"/>
  <cols>
    <col min="1" max="1" width="3.75" style="42" customWidth="1"/>
    <col min="2" max="2" width="90.75" style="42" customWidth="1"/>
    <col min="3" max="16384" width="9.125" style="42"/>
  </cols>
  <sheetData>
    <row r="1" spans="2:4">
      <c r="B1" s="50" t="s">
        <v>63</v>
      </c>
    </row>
    <row r="2" spans="2:4" ht="91.2">
      <c r="B2" s="52" t="s">
        <v>509</v>
      </c>
    </row>
    <row r="3" spans="2:4" ht="68.400000000000006">
      <c r="B3" s="52" t="s">
        <v>411</v>
      </c>
    </row>
    <row r="4" spans="2:4" ht="34.200000000000003">
      <c r="B4" s="52" t="s">
        <v>685</v>
      </c>
    </row>
    <row r="5" spans="2:4">
      <c r="B5" s="52" t="s">
        <v>226</v>
      </c>
    </row>
    <row r="6" spans="2:4" ht="22.8">
      <c r="B6" s="52" t="s">
        <v>270</v>
      </c>
    </row>
    <row r="7" spans="2:4" ht="22.8">
      <c r="B7" s="52" t="s">
        <v>271</v>
      </c>
    </row>
    <row r="8" spans="2:4" ht="22.8">
      <c r="B8" s="52" t="s">
        <v>272</v>
      </c>
    </row>
    <row r="9" spans="2:4" ht="22.8">
      <c r="B9" s="52" t="s">
        <v>510</v>
      </c>
    </row>
    <row r="10" spans="2:4" ht="57">
      <c r="B10" s="52" t="s">
        <v>686</v>
      </c>
    </row>
    <row r="11" spans="2:4" ht="26.4">
      <c r="B11" s="329" t="s">
        <v>408</v>
      </c>
    </row>
    <row r="12" spans="2:4">
      <c r="B12" s="50" t="s">
        <v>185</v>
      </c>
    </row>
    <row r="13" spans="2:4" ht="34.200000000000003">
      <c r="B13" s="52" t="s">
        <v>201</v>
      </c>
    </row>
    <row r="14" spans="2:4" ht="68.400000000000006">
      <c r="B14" s="52" t="s">
        <v>254</v>
      </c>
    </row>
    <row r="15" spans="2:4" ht="22.8">
      <c r="B15" s="52" t="s">
        <v>234</v>
      </c>
    </row>
    <row r="16" spans="2:4">
      <c r="B16" s="50" t="s">
        <v>210</v>
      </c>
      <c r="D16" s="93"/>
    </row>
    <row r="17" spans="1:2" ht="34.200000000000003">
      <c r="B17" s="52" t="s">
        <v>268</v>
      </c>
    </row>
    <row r="18" spans="1:2" ht="34.200000000000003">
      <c r="B18" s="52" t="s">
        <v>269</v>
      </c>
    </row>
    <row r="19" spans="1:2">
      <c r="B19" s="52" t="s">
        <v>255</v>
      </c>
    </row>
    <row r="20" spans="1:2" ht="34.200000000000003">
      <c r="B20" s="52" t="s">
        <v>295</v>
      </c>
    </row>
    <row r="21" spans="1:2">
      <c r="B21" s="50" t="s">
        <v>223</v>
      </c>
    </row>
    <row r="22" spans="1:2">
      <c r="B22" s="52" t="s">
        <v>225</v>
      </c>
    </row>
    <row r="24" spans="1:2" ht="22.8">
      <c r="B24" s="331" t="s">
        <v>375</v>
      </c>
    </row>
    <row r="26" spans="1:2">
      <c r="B26" s="50" t="s">
        <v>331</v>
      </c>
    </row>
    <row r="27" spans="1:2" ht="22.8">
      <c r="B27" s="330" t="s">
        <v>483</v>
      </c>
    </row>
    <row r="28" spans="1:2" ht="57">
      <c r="B28" s="330" t="s">
        <v>482</v>
      </c>
    </row>
    <row r="29" spans="1:2">
      <c r="B29" s="425" t="s">
        <v>409</v>
      </c>
    </row>
    <row r="30" spans="1:2" ht="22.8">
      <c r="B30" s="330" t="s">
        <v>410</v>
      </c>
    </row>
    <row r="32" spans="1:2">
      <c r="A32" s="401"/>
      <c r="B32" s="402" t="s">
        <v>456</v>
      </c>
    </row>
    <row r="33" spans="1:2" ht="14.4">
      <c r="A33" s="403">
        <v>1</v>
      </c>
      <c r="B33" s="404" t="s">
        <v>457</v>
      </c>
    </row>
    <row r="34" spans="1:2" ht="14.4">
      <c r="A34" s="403">
        <v>2</v>
      </c>
      <c r="B34" s="404" t="s">
        <v>458</v>
      </c>
    </row>
    <row r="35" spans="1:2">
      <c r="B35" s="402" t="s">
        <v>459</v>
      </c>
    </row>
    <row r="36" spans="1:2">
      <c r="B36" s="404" t="s">
        <v>460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4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5" right="0.75" top="1" bottom="1" header="0.5" footer="0.5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ColWidth="9.125" defaultRowHeight="11.4"/>
  <cols>
    <col min="1" max="16384" width="9.125" style="228"/>
  </cols>
  <sheetData>
    <row r="1" spans="1:1">
      <c r="A1" s="252"/>
    </row>
  </sheetData>
  <pageMargins left="0.7" right="0.7" top="0.75" bottom="0.75" header="0.3" footer="0.3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3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sheetProtection formatColumns="0" formatRows="0"/>
  <phoneticPr fontId="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0"/>
  <sheetViews>
    <sheetView showGridLines="0" topLeftCell="C3" zoomScaleNormal="100" workbookViewId="0">
      <selection activeCell="E12" sqref="E12:E16"/>
    </sheetView>
  </sheetViews>
  <sheetFormatPr defaultColWidth="9.125" defaultRowHeight="13.8"/>
  <cols>
    <col min="1" max="1" width="9.125" style="129" hidden="1" customWidth="1"/>
    <col min="2" max="2" width="9.125" style="34" hidden="1" customWidth="1"/>
    <col min="3" max="3" width="3.75" style="352" customWidth="1"/>
    <col min="4" max="4" width="6.25" style="34" customWidth="1"/>
    <col min="5" max="5" width="46.375" style="34" customWidth="1"/>
    <col min="6" max="6" width="3.75" style="34" customWidth="1"/>
    <col min="7" max="7" width="5.75" style="34" customWidth="1"/>
    <col min="8" max="8" width="41.375" style="34" bestFit="1" customWidth="1"/>
    <col min="9" max="9" width="3.75" style="34" customWidth="1"/>
    <col min="10" max="10" width="5.75" style="34" customWidth="1"/>
    <col min="11" max="11" width="32.625" style="34" customWidth="1"/>
    <col min="12" max="12" width="14.875" style="34" customWidth="1"/>
    <col min="13" max="13" width="3.75" style="312" hidden="1" customWidth="1"/>
    <col min="14" max="16" width="9.125" style="312" hidden="1" customWidth="1"/>
    <col min="17" max="17" width="25.75" style="481" hidden="1" customWidth="1"/>
    <col min="18" max="18" width="14.375" style="312" hidden="1" customWidth="1"/>
    <col min="19" max="22" width="9.125" style="477"/>
    <col min="23" max="16384" width="9.125" style="34"/>
  </cols>
  <sheetData>
    <row r="1" spans="1:256" s="293" customFormat="1" ht="16.5" hidden="1" customHeight="1">
      <c r="C1" s="472"/>
      <c r="H1" s="472"/>
      <c r="I1" s="472"/>
      <c r="J1" s="472"/>
      <c r="K1" s="472" t="s">
        <v>522</v>
      </c>
      <c r="L1" s="482" t="s">
        <v>423</v>
      </c>
      <c r="M1" s="517" t="s">
        <v>521</v>
      </c>
      <c r="N1" s="517"/>
      <c r="O1" s="517"/>
      <c r="P1" s="517"/>
      <c r="Q1" s="518"/>
      <c r="R1" s="517"/>
      <c r="S1" s="517"/>
      <c r="T1" s="517"/>
      <c r="U1" s="517"/>
      <c r="V1" s="517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  <c r="CE1" s="482"/>
      <c r="CF1" s="482"/>
      <c r="CG1" s="482"/>
      <c r="CH1" s="482"/>
      <c r="CI1" s="482"/>
      <c r="CJ1" s="482"/>
      <c r="CK1" s="482"/>
      <c r="CL1" s="482"/>
      <c r="CM1" s="482"/>
      <c r="CN1" s="482"/>
      <c r="CO1" s="482"/>
      <c r="CP1" s="482"/>
      <c r="CQ1" s="482"/>
      <c r="CR1" s="482"/>
      <c r="CS1" s="482"/>
      <c r="CT1" s="482"/>
      <c r="CU1" s="482"/>
      <c r="CV1" s="482"/>
      <c r="CW1" s="482"/>
      <c r="CX1" s="482"/>
      <c r="CY1" s="482"/>
      <c r="CZ1" s="482"/>
      <c r="DA1" s="482"/>
      <c r="DB1" s="482"/>
      <c r="DC1" s="482"/>
      <c r="DD1" s="482"/>
      <c r="DE1" s="482"/>
      <c r="DF1" s="482"/>
      <c r="DG1" s="482"/>
      <c r="DH1" s="482"/>
      <c r="DI1" s="482"/>
      <c r="DJ1" s="482"/>
      <c r="DK1" s="482"/>
      <c r="DL1" s="482"/>
      <c r="DM1" s="482"/>
      <c r="DN1" s="482"/>
      <c r="DO1" s="482"/>
      <c r="DP1" s="482"/>
      <c r="DQ1" s="482"/>
      <c r="DR1" s="482"/>
      <c r="DS1" s="482"/>
      <c r="DT1" s="482"/>
      <c r="DU1" s="482"/>
      <c r="DV1" s="482"/>
      <c r="DW1" s="482"/>
      <c r="DX1" s="482"/>
      <c r="DY1" s="482"/>
      <c r="DZ1" s="482"/>
      <c r="EA1" s="482"/>
      <c r="EB1" s="482"/>
      <c r="EC1" s="482"/>
      <c r="ED1" s="482"/>
      <c r="EE1" s="482"/>
      <c r="EF1" s="482"/>
      <c r="EG1" s="482"/>
      <c r="EH1" s="482"/>
      <c r="EI1" s="482"/>
      <c r="EJ1" s="482"/>
      <c r="EK1" s="482"/>
      <c r="EL1" s="482"/>
      <c r="EM1" s="482"/>
      <c r="EN1" s="482"/>
      <c r="EO1" s="482"/>
      <c r="EP1" s="482"/>
      <c r="EQ1" s="482"/>
      <c r="ER1" s="482"/>
      <c r="ES1" s="482"/>
      <c r="ET1" s="482"/>
      <c r="EU1" s="482"/>
      <c r="EV1" s="482"/>
      <c r="EW1" s="482"/>
      <c r="EX1" s="482"/>
      <c r="EY1" s="482"/>
      <c r="EZ1" s="482"/>
      <c r="FA1" s="482"/>
      <c r="FB1" s="482"/>
      <c r="FC1" s="482"/>
      <c r="FD1" s="482"/>
      <c r="FE1" s="482"/>
      <c r="FF1" s="482"/>
      <c r="FG1" s="482"/>
      <c r="FH1" s="482"/>
      <c r="FI1" s="482"/>
      <c r="FJ1" s="482"/>
      <c r="FK1" s="482"/>
      <c r="FL1" s="482"/>
      <c r="FM1" s="482"/>
      <c r="FN1" s="482"/>
      <c r="FO1" s="482"/>
      <c r="FP1" s="482"/>
      <c r="FQ1" s="482"/>
      <c r="FR1" s="482"/>
      <c r="FS1" s="482"/>
      <c r="FT1" s="482"/>
      <c r="FU1" s="482"/>
      <c r="FV1" s="482"/>
      <c r="FW1" s="482"/>
      <c r="FX1" s="482"/>
      <c r="FY1" s="482"/>
      <c r="FZ1" s="482"/>
      <c r="GA1" s="482"/>
      <c r="GB1" s="482"/>
      <c r="GC1" s="482"/>
      <c r="GD1" s="482"/>
      <c r="GE1" s="482"/>
      <c r="GF1" s="482"/>
      <c r="GG1" s="482"/>
      <c r="GH1" s="482"/>
      <c r="GI1" s="482"/>
      <c r="GJ1" s="482"/>
      <c r="GK1" s="482"/>
      <c r="GL1" s="482"/>
      <c r="GM1" s="482"/>
      <c r="GN1" s="482"/>
      <c r="GO1" s="482"/>
      <c r="GP1" s="482"/>
      <c r="GQ1" s="482"/>
      <c r="GR1" s="482"/>
      <c r="GS1" s="482"/>
      <c r="GT1" s="482"/>
      <c r="GU1" s="482"/>
      <c r="GV1" s="482"/>
      <c r="GW1" s="482"/>
      <c r="GX1" s="482"/>
      <c r="GY1" s="482"/>
      <c r="GZ1" s="482"/>
      <c r="HA1" s="482"/>
      <c r="HB1" s="482"/>
      <c r="HC1" s="482"/>
      <c r="HD1" s="482"/>
      <c r="HE1" s="482"/>
      <c r="HF1" s="482"/>
      <c r="HG1" s="482"/>
      <c r="HH1" s="482"/>
      <c r="HI1" s="482"/>
      <c r="HJ1" s="482"/>
      <c r="HK1" s="482"/>
      <c r="HL1" s="482"/>
      <c r="HM1" s="482"/>
      <c r="HN1" s="482"/>
      <c r="HO1" s="482"/>
      <c r="HP1" s="482"/>
      <c r="HQ1" s="482"/>
      <c r="HR1" s="482"/>
      <c r="HS1" s="482"/>
      <c r="HT1" s="482"/>
      <c r="HU1" s="482"/>
      <c r="HV1" s="482"/>
      <c r="HW1" s="482"/>
      <c r="HX1" s="482"/>
      <c r="HY1" s="482"/>
      <c r="HZ1" s="482"/>
      <c r="IA1" s="482"/>
      <c r="IB1" s="482"/>
      <c r="IC1" s="482"/>
      <c r="ID1" s="482"/>
      <c r="IE1" s="482"/>
      <c r="IF1" s="482"/>
      <c r="IG1" s="482"/>
      <c r="IH1" s="482"/>
      <c r="II1" s="482"/>
      <c r="IJ1" s="482"/>
      <c r="IK1" s="482"/>
      <c r="IL1" s="482"/>
      <c r="IM1" s="482"/>
      <c r="IN1" s="482"/>
      <c r="IO1" s="482"/>
      <c r="IP1" s="482"/>
      <c r="IQ1" s="482"/>
      <c r="IR1" s="482"/>
      <c r="IS1" s="482"/>
      <c r="IT1" s="482"/>
      <c r="IU1" s="482"/>
      <c r="IV1" s="482"/>
    </row>
    <row r="2" spans="1:256" s="486" customFormat="1" ht="16.5" hidden="1" customHeight="1">
      <c r="A2" s="483"/>
      <c r="B2" s="483"/>
      <c r="C2" s="484"/>
      <c r="D2" s="483"/>
      <c r="E2" s="483"/>
      <c r="F2" s="483"/>
      <c r="G2" s="483"/>
      <c r="H2" s="483"/>
      <c r="I2" s="483"/>
      <c r="J2" s="483"/>
      <c r="K2" s="483"/>
      <c r="L2" s="483"/>
      <c r="M2" s="517"/>
      <c r="N2" s="517"/>
      <c r="O2" s="517"/>
      <c r="P2" s="517"/>
      <c r="Q2" s="518"/>
      <c r="R2" s="517"/>
      <c r="S2" s="485"/>
      <c r="T2" s="485"/>
      <c r="U2" s="485"/>
      <c r="V2" s="485"/>
      <c r="W2" s="484"/>
      <c r="X2" s="484"/>
      <c r="Y2" s="484"/>
      <c r="Z2" s="484"/>
      <c r="AA2" s="484"/>
      <c r="AB2" s="484"/>
      <c r="AC2" s="484"/>
      <c r="AD2" s="484"/>
      <c r="AE2" s="484"/>
      <c r="AF2" s="484"/>
      <c r="AG2" s="484"/>
      <c r="AH2" s="484"/>
      <c r="AI2" s="484"/>
      <c r="AJ2" s="484"/>
      <c r="AK2" s="484"/>
      <c r="AL2" s="484"/>
      <c r="AM2" s="484"/>
      <c r="AN2" s="484"/>
      <c r="AO2" s="484"/>
      <c r="AP2" s="484"/>
      <c r="AQ2" s="484"/>
      <c r="AR2" s="484"/>
      <c r="AS2" s="484"/>
      <c r="AT2" s="484"/>
      <c r="AU2" s="484"/>
      <c r="AV2" s="484"/>
      <c r="AW2" s="484"/>
      <c r="AX2" s="484"/>
      <c r="AY2" s="484"/>
      <c r="AZ2" s="484"/>
      <c r="BA2" s="484"/>
      <c r="BB2" s="484"/>
      <c r="BC2" s="484"/>
      <c r="BD2" s="484"/>
      <c r="BE2" s="484"/>
      <c r="BF2" s="484"/>
      <c r="BG2" s="484"/>
      <c r="BH2" s="484"/>
      <c r="BI2" s="484"/>
      <c r="BJ2" s="484"/>
      <c r="BK2" s="484"/>
      <c r="BL2" s="484"/>
      <c r="BM2" s="484"/>
      <c r="BN2" s="484"/>
      <c r="BO2" s="484"/>
      <c r="BP2" s="484"/>
      <c r="BQ2" s="484"/>
      <c r="BR2" s="484"/>
      <c r="BS2" s="484"/>
      <c r="BT2" s="484"/>
      <c r="BU2" s="484"/>
      <c r="BV2" s="484"/>
      <c r="BW2" s="484"/>
      <c r="BX2" s="484"/>
      <c r="BY2" s="484"/>
      <c r="BZ2" s="484"/>
      <c r="CA2" s="484"/>
      <c r="CB2" s="484"/>
      <c r="CC2" s="484"/>
      <c r="CD2" s="484"/>
      <c r="CE2" s="484"/>
      <c r="CF2" s="484"/>
      <c r="CG2" s="484"/>
      <c r="CH2" s="484"/>
      <c r="CI2" s="484"/>
      <c r="CJ2" s="484"/>
      <c r="CK2" s="484"/>
      <c r="CL2" s="484"/>
      <c r="CM2" s="484"/>
      <c r="CN2" s="484"/>
      <c r="CO2" s="484"/>
      <c r="CP2" s="484"/>
      <c r="CQ2" s="484"/>
      <c r="CR2" s="484"/>
      <c r="CS2" s="484"/>
      <c r="CT2" s="484"/>
      <c r="CU2" s="484"/>
      <c r="CV2" s="484"/>
      <c r="CW2" s="484"/>
      <c r="CX2" s="484"/>
      <c r="CY2" s="484"/>
      <c r="CZ2" s="484"/>
      <c r="DA2" s="484"/>
      <c r="DB2" s="484"/>
      <c r="DC2" s="484"/>
      <c r="DD2" s="484"/>
      <c r="DE2" s="484"/>
      <c r="DF2" s="484"/>
      <c r="DG2" s="484"/>
      <c r="DH2" s="484"/>
      <c r="DI2" s="484"/>
      <c r="DJ2" s="484"/>
      <c r="DK2" s="484"/>
      <c r="DL2" s="484"/>
      <c r="DM2" s="484"/>
      <c r="DN2" s="484"/>
      <c r="DO2" s="484"/>
      <c r="DP2" s="484"/>
      <c r="DQ2" s="484"/>
      <c r="DR2" s="484"/>
      <c r="DS2" s="484"/>
      <c r="DT2" s="484"/>
      <c r="DU2" s="484"/>
      <c r="DV2" s="484"/>
      <c r="DW2" s="484"/>
      <c r="DX2" s="484"/>
      <c r="DY2" s="484"/>
      <c r="DZ2" s="484"/>
      <c r="EA2" s="484"/>
      <c r="EB2" s="484"/>
      <c r="EC2" s="484"/>
      <c r="ED2" s="484"/>
      <c r="EE2" s="484"/>
      <c r="EF2" s="484"/>
      <c r="EG2" s="484"/>
      <c r="EH2" s="484"/>
      <c r="EI2" s="484"/>
      <c r="EJ2" s="484"/>
      <c r="EK2" s="484"/>
      <c r="EL2" s="484"/>
      <c r="EM2" s="484"/>
      <c r="EN2" s="484"/>
      <c r="EO2" s="484"/>
      <c r="EP2" s="484"/>
      <c r="EQ2" s="484"/>
      <c r="ER2" s="484"/>
      <c r="ES2" s="484"/>
      <c r="ET2" s="484"/>
    </row>
    <row r="3" spans="1:256" s="130" customFormat="1" ht="3" customHeight="1">
      <c r="A3" s="129"/>
      <c r="B3" s="34"/>
      <c r="C3" s="350"/>
      <c r="D3" s="101"/>
      <c r="E3" s="101"/>
      <c r="F3" s="101"/>
      <c r="G3" s="101"/>
      <c r="H3" s="101"/>
      <c r="I3" s="101"/>
      <c r="J3" s="101"/>
      <c r="K3" s="101"/>
      <c r="L3" s="353"/>
      <c r="M3" s="312"/>
      <c r="N3" s="312"/>
      <c r="O3" s="312"/>
      <c r="P3" s="312"/>
      <c r="Q3" s="481"/>
      <c r="R3" s="312"/>
      <c r="S3" s="477"/>
      <c r="T3" s="477"/>
      <c r="U3" s="477"/>
      <c r="V3" s="477"/>
    </row>
    <row r="4" spans="1:256" s="130" customFormat="1" ht="22.2">
      <c r="A4" s="129"/>
      <c r="B4" s="34"/>
      <c r="C4" s="350"/>
      <c r="D4" s="734" t="s">
        <v>419</v>
      </c>
      <c r="E4" s="735"/>
      <c r="F4" s="735"/>
      <c r="G4" s="735"/>
      <c r="H4" s="736"/>
      <c r="I4" s="575"/>
      <c r="M4" s="312"/>
      <c r="N4" s="312"/>
      <c r="O4" s="312"/>
      <c r="P4" s="312"/>
      <c r="Q4" s="481"/>
      <c r="R4" s="312"/>
      <c r="S4" s="477"/>
      <c r="T4" s="477"/>
      <c r="U4" s="477"/>
      <c r="V4" s="477"/>
    </row>
    <row r="5" spans="1:256" s="130" customFormat="1" ht="3" hidden="1" customHeight="1">
      <c r="A5" s="129"/>
      <c r="B5" s="34"/>
      <c r="C5" s="350"/>
      <c r="D5" s="101"/>
      <c r="E5" s="101"/>
      <c r="F5" s="101"/>
      <c r="G5" s="101"/>
      <c r="H5" s="354"/>
      <c r="I5" s="354"/>
      <c r="J5" s="354"/>
      <c r="K5" s="354"/>
      <c r="L5" s="355"/>
      <c r="M5" s="312"/>
      <c r="N5" s="312"/>
      <c r="O5" s="312"/>
      <c r="P5" s="312"/>
      <c r="Q5" s="481"/>
      <c r="R5" s="312"/>
      <c r="S5" s="477"/>
      <c r="T5" s="477"/>
      <c r="U5" s="477"/>
      <c r="V5" s="477"/>
    </row>
    <row r="6" spans="1:256" s="130" customFormat="1" ht="20.100000000000001" hidden="1" customHeight="1">
      <c r="A6" s="356"/>
      <c r="B6" s="356"/>
      <c r="C6" s="350"/>
      <c r="D6" s="737"/>
      <c r="E6" s="737"/>
      <c r="F6" s="738" t="s">
        <v>87</v>
      </c>
      <c r="G6" s="738"/>
      <c r="H6" s="354"/>
      <c r="I6" s="354"/>
      <c r="J6" s="357"/>
      <c r="K6" s="358"/>
      <c r="L6" s="358"/>
      <c r="M6" s="312"/>
      <c r="N6" s="312"/>
      <c r="O6" s="312"/>
      <c r="P6" s="312"/>
      <c r="Q6" s="481"/>
      <c r="R6" s="312"/>
      <c r="S6" s="477"/>
      <c r="T6" s="477"/>
      <c r="U6" s="477"/>
      <c r="V6" s="477"/>
    </row>
    <row r="7" spans="1:256" ht="3" customHeight="1"/>
    <row r="8" spans="1:256" s="130" customFormat="1">
      <c r="A8" s="129"/>
      <c r="B8" s="34"/>
      <c r="C8" s="350"/>
      <c r="D8" s="725" t="s">
        <v>18</v>
      </c>
      <c r="E8" s="725"/>
      <c r="F8" s="725" t="s">
        <v>420</v>
      </c>
      <c r="G8" s="725"/>
      <c r="H8" s="725"/>
      <c r="I8" s="739" t="s">
        <v>421</v>
      </c>
      <c r="J8" s="739"/>
      <c r="K8" s="739"/>
      <c r="L8" s="739"/>
      <c r="M8" s="312"/>
      <c r="N8" s="312"/>
      <c r="O8" s="312"/>
      <c r="P8" s="312"/>
      <c r="Q8" s="481"/>
      <c r="R8" s="312"/>
      <c r="S8" s="477"/>
      <c r="T8" s="477"/>
      <c r="U8" s="477"/>
      <c r="V8" s="477"/>
    </row>
    <row r="9" spans="1:256" s="130" customFormat="1" ht="20.25" customHeight="1">
      <c r="A9" s="129"/>
      <c r="B9" s="34"/>
      <c r="C9" s="350"/>
      <c r="D9" s="360" t="s">
        <v>95</v>
      </c>
      <c r="E9" s="360" t="s">
        <v>422</v>
      </c>
      <c r="F9" s="730" t="s">
        <v>95</v>
      </c>
      <c r="G9" s="731"/>
      <c r="H9" s="361" t="s">
        <v>422</v>
      </c>
      <c r="I9" s="732" t="s">
        <v>95</v>
      </c>
      <c r="J9" s="732"/>
      <c r="K9" s="361" t="s">
        <v>422</v>
      </c>
      <c r="L9" s="361" t="s">
        <v>423</v>
      </c>
      <c r="M9" s="312"/>
      <c r="N9" s="312"/>
      <c r="O9" s="312"/>
      <c r="P9" s="312"/>
      <c r="Q9" s="481"/>
      <c r="R9" s="312"/>
      <c r="S9" s="477"/>
      <c r="T9" s="477"/>
      <c r="U9" s="477"/>
      <c r="V9" s="477"/>
    </row>
    <row r="10" spans="1:256" ht="12" customHeight="1">
      <c r="C10" s="369"/>
      <c r="D10" s="475" t="s">
        <v>96</v>
      </c>
      <c r="E10" s="475" t="s">
        <v>52</v>
      </c>
      <c r="F10" s="733" t="s">
        <v>53</v>
      </c>
      <c r="G10" s="733"/>
      <c r="H10" s="475" t="s">
        <v>54</v>
      </c>
      <c r="I10" s="733" t="s">
        <v>71</v>
      </c>
      <c r="J10" s="733"/>
      <c r="K10" s="475" t="s">
        <v>72</v>
      </c>
      <c r="L10" s="475" t="s">
        <v>186</v>
      </c>
      <c r="M10" s="383"/>
      <c r="N10" s="383"/>
      <c r="O10" s="383"/>
      <c r="P10" s="383"/>
      <c r="Q10" s="359"/>
      <c r="R10" s="383"/>
      <c r="S10" s="476"/>
      <c r="T10" s="476"/>
      <c r="U10" s="476"/>
      <c r="V10" s="476"/>
    </row>
    <row r="11" spans="1:256" s="130" customFormat="1" hidden="1">
      <c r="A11" s="34"/>
      <c r="B11" s="34"/>
      <c r="C11" s="350"/>
      <c r="D11" s="362">
        <v>0</v>
      </c>
      <c r="E11" s="363"/>
      <c r="F11" s="197"/>
      <c r="G11" s="197"/>
      <c r="H11" s="364"/>
      <c r="I11" s="365"/>
      <c r="J11" s="197"/>
      <c r="K11" s="364"/>
      <c r="L11" s="366"/>
      <c r="M11" s="521" t="s">
        <v>529</v>
      </c>
      <c r="N11" s="312"/>
      <c r="O11" s="312"/>
      <c r="P11" s="312" t="s">
        <v>527</v>
      </c>
      <c r="Q11" s="481" t="s">
        <v>528</v>
      </c>
      <c r="R11" s="312" t="s">
        <v>592</v>
      </c>
      <c r="S11" s="477"/>
      <c r="T11" s="477"/>
      <c r="U11" s="477"/>
      <c r="V11" s="477"/>
    </row>
    <row r="12" spans="1:256" s="385" customFormat="1" ht="1.05" customHeight="1">
      <c r="A12" s="89"/>
      <c r="B12" s="245" t="s">
        <v>427</v>
      </c>
      <c r="C12" s="724"/>
      <c r="D12" s="725">
        <v>1</v>
      </c>
      <c r="E12" s="726" t="s">
        <v>3083</v>
      </c>
      <c r="F12" s="687"/>
      <c r="G12" s="676">
        <v>0</v>
      </c>
      <c r="H12" s="478"/>
      <c r="I12" s="370"/>
      <c r="J12" s="516" t="s">
        <v>526</v>
      </c>
      <c r="K12" s="176"/>
      <c r="L12" s="386"/>
      <c r="M12" s="312">
        <f>mergeValue(H12)</f>
        <v>0</v>
      </c>
      <c r="N12" s="293"/>
      <c r="O12" s="293"/>
      <c r="P12" s="312" t="str">
        <f>IF(ISERROR(MATCH(Q12,MODesc,0)),"n","y")</f>
        <v>n</v>
      </c>
      <c r="Q12" s="293" t="s">
        <v>3083</v>
      </c>
      <c r="R12" s="312" t="str">
        <f>K12&amp;"("&amp;L12&amp;")"</f>
        <v>()</v>
      </c>
      <c r="S12" s="245"/>
      <c r="T12" s="245"/>
      <c r="U12" s="368"/>
      <c r="V12" s="245"/>
      <c r="W12" s="245"/>
      <c r="X12" s="245"/>
      <c r="Y12" s="384"/>
      <c r="Z12" s="384"/>
      <c r="AA12" s="345"/>
      <c r="AB12" s="345"/>
      <c r="AC12" s="345"/>
      <c r="AD12" s="345"/>
      <c r="AE12" s="345"/>
      <c r="AF12" s="345"/>
      <c r="AG12" s="345"/>
      <c r="AH12" s="345"/>
      <c r="AI12" s="345"/>
      <c r="AJ12" s="345"/>
      <c r="AK12" s="345"/>
      <c r="AL12" s="345"/>
      <c r="AM12" s="345"/>
      <c r="AN12" s="345"/>
      <c r="AO12" s="345"/>
      <c r="AP12" s="345"/>
      <c r="AQ12" s="345"/>
      <c r="AR12" s="345"/>
      <c r="AS12" s="345"/>
      <c r="AT12" s="345"/>
      <c r="AU12" s="345"/>
      <c r="AV12" s="345"/>
      <c r="AW12" s="345"/>
      <c r="AX12" s="345"/>
      <c r="AY12" s="345"/>
      <c r="AZ12" s="345"/>
      <c r="BA12" s="345"/>
      <c r="BB12" s="345"/>
      <c r="BC12" s="345"/>
      <c r="BD12" s="345"/>
      <c r="BE12" s="345"/>
      <c r="BF12" s="345"/>
      <c r="BG12" s="345"/>
      <c r="BH12" s="345"/>
      <c r="BI12" s="345"/>
      <c r="BJ12" s="345"/>
      <c r="BK12" s="345"/>
      <c r="BL12" s="345"/>
      <c r="BM12" s="345"/>
      <c r="BN12" s="345"/>
      <c r="BO12" s="345"/>
      <c r="BP12" s="345"/>
      <c r="BQ12" s="345"/>
      <c r="BR12" s="345"/>
      <c r="BS12" s="345"/>
      <c r="BT12" s="345"/>
      <c r="BU12" s="345"/>
      <c r="BV12" s="384"/>
      <c r="BW12" s="384"/>
      <c r="BX12" s="384"/>
      <c r="BY12" s="384"/>
      <c r="BZ12" s="384"/>
      <c r="CA12" s="384"/>
      <c r="CB12" s="384"/>
      <c r="CC12" s="384"/>
      <c r="CD12" s="384"/>
      <c r="CE12" s="384"/>
    </row>
    <row r="13" spans="1:256" s="385" customFormat="1" ht="1.05" customHeight="1">
      <c r="A13" s="89"/>
      <c r="B13" s="245" t="s">
        <v>427</v>
      </c>
      <c r="C13" s="724"/>
      <c r="D13" s="725"/>
      <c r="E13" s="727"/>
      <c r="F13" s="728"/>
      <c r="G13" s="725">
        <v>1</v>
      </c>
      <c r="H13" s="722" t="s">
        <v>1332</v>
      </c>
      <c r="I13" s="370"/>
      <c r="J13" s="516" t="s">
        <v>526</v>
      </c>
      <c r="K13" s="176"/>
      <c r="L13" s="386"/>
      <c r="M13" s="312" t="str">
        <f>mergeValue(H13)</f>
        <v>Город Октябрьский</v>
      </c>
      <c r="N13" s="293"/>
      <c r="O13" s="293"/>
      <c r="P13" s="293"/>
      <c r="Q13" s="293"/>
      <c r="R13" s="312" t="str">
        <f>K13&amp;"("&amp;L13&amp;")"</f>
        <v>()</v>
      </c>
      <c r="S13" s="245"/>
      <c r="T13" s="245"/>
      <c r="U13" s="368"/>
      <c r="V13" s="245"/>
      <c r="W13" s="245"/>
      <c r="X13" s="245"/>
      <c r="Y13" s="384"/>
      <c r="Z13" s="384"/>
      <c r="AA13" s="345"/>
      <c r="AB13" s="345"/>
      <c r="AC13" s="345"/>
      <c r="AD13" s="345"/>
      <c r="AE13" s="345"/>
      <c r="AF13" s="345"/>
      <c r="AG13" s="345"/>
      <c r="AH13" s="345"/>
      <c r="AI13" s="345"/>
      <c r="AJ13" s="345"/>
      <c r="AK13" s="345"/>
      <c r="AL13" s="345"/>
      <c r="AM13" s="345"/>
      <c r="AN13" s="345"/>
      <c r="AO13" s="345"/>
      <c r="AP13" s="345"/>
      <c r="AQ13" s="345"/>
      <c r="AR13" s="345"/>
      <c r="AS13" s="345"/>
      <c r="AT13" s="345"/>
      <c r="AU13" s="345"/>
      <c r="AV13" s="345"/>
      <c r="AW13" s="345"/>
      <c r="AX13" s="345"/>
      <c r="AY13" s="345"/>
      <c r="AZ13" s="345"/>
      <c r="BA13" s="345"/>
      <c r="BB13" s="345"/>
      <c r="BC13" s="345"/>
      <c r="BD13" s="345"/>
      <c r="BE13" s="345"/>
      <c r="BF13" s="345"/>
      <c r="BG13" s="345"/>
      <c r="BH13" s="345"/>
      <c r="BI13" s="345"/>
      <c r="BJ13" s="345"/>
      <c r="BK13" s="345"/>
      <c r="BL13" s="345"/>
      <c r="BM13" s="345"/>
      <c r="BN13" s="345"/>
      <c r="BO13" s="345"/>
      <c r="BP13" s="345"/>
      <c r="BQ13" s="345"/>
      <c r="BR13" s="345"/>
      <c r="BS13" s="345"/>
      <c r="BT13" s="345"/>
      <c r="BU13" s="345"/>
      <c r="BV13" s="384"/>
      <c r="BW13" s="384"/>
      <c r="BX13" s="384"/>
      <c r="BY13" s="384"/>
      <c r="BZ13" s="384"/>
      <c r="CA13" s="384"/>
      <c r="CB13" s="384"/>
      <c r="CC13" s="384"/>
      <c r="CD13" s="384"/>
      <c r="CE13" s="384"/>
    </row>
    <row r="14" spans="1:256" s="385" customFormat="1" ht="19.05" customHeight="1">
      <c r="A14" s="89"/>
      <c r="B14" s="245" t="s">
        <v>427</v>
      </c>
      <c r="C14" s="724"/>
      <c r="D14" s="725"/>
      <c r="E14" s="727"/>
      <c r="F14" s="729"/>
      <c r="G14" s="725"/>
      <c r="H14" s="723"/>
      <c r="I14" s="691"/>
      <c r="J14" s="676">
        <v>1</v>
      </c>
      <c r="K14" s="688" t="s">
        <v>1332</v>
      </c>
      <c r="L14" s="367" t="s">
        <v>1333</v>
      </c>
      <c r="M14" s="312" t="str">
        <f>mergeValue(H14)</f>
        <v>Город Октябрьский</v>
      </c>
      <c r="N14" s="293"/>
      <c r="O14" s="293"/>
      <c r="P14" s="293"/>
      <c r="Q14" s="293"/>
      <c r="R14" s="312" t="str">
        <f>K14&amp;" ("&amp;L14&amp;")"</f>
        <v>Город Октябрьский (80735000)</v>
      </c>
      <c r="S14" s="245"/>
      <c r="T14" s="245"/>
      <c r="U14" s="368"/>
      <c r="V14" s="245"/>
      <c r="W14" s="245"/>
      <c r="X14" s="245"/>
      <c r="Y14" s="384"/>
      <c r="Z14" s="384"/>
      <c r="AA14" s="345"/>
      <c r="AB14" s="345"/>
      <c r="AC14" s="345"/>
      <c r="AD14" s="345"/>
      <c r="AE14" s="345"/>
      <c r="AF14" s="345"/>
      <c r="AG14" s="345"/>
      <c r="AH14" s="345"/>
      <c r="AI14" s="345"/>
      <c r="AJ14" s="345"/>
      <c r="AK14" s="345"/>
      <c r="AL14" s="345"/>
      <c r="AM14" s="345"/>
      <c r="AN14" s="345"/>
      <c r="AO14" s="345"/>
      <c r="AP14" s="345"/>
      <c r="AQ14" s="345"/>
      <c r="AR14" s="345"/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  <c r="BI14" s="345"/>
      <c r="BJ14" s="345"/>
      <c r="BK14" s="345"/>
      <c r="BL14" s="345"/>
      <c r="BM14" s="345"/>
      <c r="BN14" s="345"/>
      <c r="BO14" s="345"/>
      <c r="BP14" s="345"/>
      <c r="BQ14" s="345"/>
      <c r="BR14" s="345"/>
      <c r="BS14" s="345"/>
      <c r="BT14" s="345"/>
      <c r="BU14" s="345"/>
      <c r="BV14" s="384"/>
      <c r="BW14" s="384"/>
      <c r="BX14" s="384"/>
      <c r="BY14" s="384"/>
      <c r="BZ14" s="384"/>
      <c r="CA14" s="384"/>
      <c r="CB14" s="384"/>
      <c r="CC14" s="384"/>
      <c r="CD14" s="384"/>
      <c r="CE14" s="384"/>
    </row>
    <row r="15" spans="1:256" s="130" customFormat="1" ht="1.05" customHeight="1">
      <c r="A15" s="34"/>
      <c r="B15" s="34" t="s">
        <v>424</v>
      </c>
      <c r="C15" s="350"/>
      <c r="D15" s="370"/>
      <c r="E15" s="298"/>
      <c r="F15" s="372"/>
      <c r="G15" s="372"/>
      <c r="H15" s="372"/>
      <c r="I15" s="372"/>
      <c r="J15" s="372"/>
      <c r="K15" s="372"/>
      <c r="L15" s="373"/>
      <c r="M15" s="521"/>
      <c r="N15" s="312"/>
      <c r="O15" s="312"/>
      <c r="P15" s="312"/>
      <c r="Q15" s="481" t="s">
        <v>21</v>
      </c>
      <c r="R15" s="312"/>
      <c r="S15" s="477"/>
      <c r="T15" s="477"/>
      <c r="U15" s="477"/>
      <c r="V15" s="477"/>
    </row>
    <row r="16" spans="1:256" s="130" customFormat="1" ht="21" customHeight="1">
      <c r="A16" s="129"/>
      <c r="B16" s="34"/>
      <c r="C16" s="352"/>
      <c r="D16" s="374"/>
      <c r="E16" s="374"/>
      <c r="F16" s="374"/>
      <c r="G16" s="374"/>
      <c r="H16" s="374"/>
      <c r="I16" s="374"/>
      <c r="J16" s="374"/>
      <c r="K16" s="374"/>
      <c r="L16" s="374"/>
      <c r="M16" s="312"/>
      <c r="N16" s="312"/>
      <c r="O16" s="312"/>
      <c r="P16" s="312"/>
      <c r="Q16" s="481"/>
      <c r="R16" s="312"/>
      <c r="S16" s="477"/>
      <c r="T16" s="477"/>
      <c r="U16" s="477"/>
      <c r="V16" s="477"/>
    </row>
    <row r="17" spans="1:22" s="130" customFormat="1">
      <c r="A17" s="129"/>
      <c r="B17" s="34"/>
      <c r="C17" s="352"/>
      <c r="D17" s="34"/>
      <c r="E17" s="34"/>
      <c r="F17" s="34"/>
      <c r="G17" s="34"/>
      <c r="H17" s="34"/>
      <c r="I17" s="34"/>
      <c r="J17" s="34"/>
      <c r="K17" s="34"/>
      <c r="L17" s="34"/>
      <c r="M17" s="312"/>
      <c r="N17" s="312"/>
      <c r="O17" s="312"/>
      <c r="P17" s="312"/>
      <c r="Q17" s="481"/>
      <c r="R17" s="312"/>
      <c r="S17" s="477"/>
      <c r="T17" s="477"/>
      <c r="U17" s="477"/>
      <c r="V17" s="477"/>
    </row>
    <row r="18" spans="1:22" s="130" customFormat="1" ht="0.75" customHeight="1">
      <c r="A18" s="129"/>
      <c r="B18" s="34"/>
      <c r="C18" s="352"/>
      <c r="D18" s="34"/>
      <c r="E18" s="34"/>
      <c r="F18" s="34"/>
      <c r="G18" s="34"/>
      <c r="H18" s="34"/>
      <c r="I18" s="34"/>
      <c r="J18" s="34"/>
      <c r="K18" s="34"/>
      <c r="L18" s="34"/>
      <c r="M18" s="312"/>
      <c r="N18" s="312"/>
      <c r="O18" s="312"/>
      <c r="P18" s="312"/>
      <c r="Q18" s="481"/>
      <c r="R18" s="312"/>
      <c r="S18" s="477"/>
      <c r="T18" s="477"/>
      <c r="U18" s="477"/>
      <c r="V18" s="477"/>
    </row>
    <row r="19" spans="1:22" s="376" customFormat="1" ht="10.199999999999999">
      <c r="A19" s="375"/>
      <c r="C19" s="377"/>
      <c r="D19" s="378"/>
      <c r="E19" s="378"/>
      <c r="M19" s="312"/>
      <c r="N19" s="312"/>
      <c r="O19" s="312"/>
      <c r="P19" s="312"/>
      <c r="Q19" s="481"/>
      <c r="R19" s="312"/>
      <c r="S19" s="477"/>
      <c r="T19" s="477"/>
      <c r="U19" s="477"/>
      <c r="V19" s="477"/>
    </row>
    <row r="20" spans="1:22" s="376" customFormat="1" ht="10.199999999999999">
      <c r="A20" s="375"/>
      <c r="C20" s="377"/>
      <c r="D20" s="378"/>
      <c r="E20" s="378"/>
      <c r="M20" s="312"/>
      <c r="N20" s="312"/>
      <c r="O20" s="312"/>
      <c r="P20" s="312"/>
      <c r="Q20" s="481"/>
      <c r="R20" s="312"/>
      <c r="S20" s="477"/>
      <c r="T20" s="477"/>
      <c r="U20" s="477"/>
      <c r="V20" s="477"/>
    </row>
  </sheetData>
  <sheetProtection password="FA9C" sheet="1" objects="1" scenarios="1" formatColumns="0" formatRows="0"/>
  <mergeCells count="16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4"/>
  <sheetData>
    <row r="1" spans="1:1">
      <c r="A1" s="2"/>
    </row>
  </sheetData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0"/>
  <sheetViews>
    <sheetView showGridLines="0" topLeftCell="E4" zoomScaleNormal="100" workbookViewId="0">
      <selection activeCell="E26" sqref="E26:E30"/>
    </sheetView>
  </sheetViews>
  <sheetFormatPr defaultColWidth="9.125" defaultRowHeight="11.4"/>
  <cols>
    <col min="1" max="2" width="3.75" style="308" hidden="1" customWidth="1"/>
    <col min="3" max="3" width="3.75" style="102" bestFit="1" customWidth="1"/>
    <col min="4" max="4" width="6.125" style="102" customWidth="1"/>
    <col min="5" max="5" width="50.75" style="102" customWidth="1"/>
    <col min="6" max="6" width="33.875" style="102" customWidth="1"/>
    <col min="7" max="7" width="8.625" style="102" customWidth="1"/>
    <col min="8" max="8" width="3.75" style="102" customWidth="1"/>
    <col min="9" max="9" width="5.375" style="102" customWidth="1"/>
    <col min="10" max="10" width="47.875" style="102" customWidth="1"/>
    <col min="11" max="12" width="3.75" style="102" customWidth="1"/>
    <col min="13" max="13" width="5.75" style="102" customWidth="1"/>
    <col min="14" max="14" width="28.125" style="102" customWidth="1"/>
    <col min="15" max="16" width="3.75" style="102" customWidth="1"/>
    <col min="17" max="17" width="5.75" style="102" customWidth="1"/>
    <col min="18" max="18" width="34.375" style="102" customWidth="1"/>
    <col min="19" max="19" width="30.75" style="102" customWidth="1"/>
    <col min="20" max="20" width="3.75" style="102" customWidth="1"/>
    <col min="21" max="16384" width="9.125" style="102"/>
  </cols>
  <sheetData>
    <row r="1" spans="1:20" hidden="1">
      <c r="A1" s="317"/>
    </row>
    <row r="2" spans="1:20" hidden="1"/>
    <row r="3" spans="1:20" hidden="1"/>
    <row r="4" spans="1:20" ht="3" customHeight="1"/>
    <row r="5" spans="1:20" s="123" customFormat="1" ht="24.9" customHeight="1">
      <c r="A5" s="309"/>
      <c r="B5" s="309"/>
      <c r="D5" s="734" t="s">
        <v>643</v>
      </c>
      <c r="E5" s="735"/>
      <c r="F5" s="735"/>
      <c r="G5" s="735"/>
      <c r="H5" s="735"/>
      <c r="I5" s="735"/>
      <c r="J5" s="736"/>
      <c r="K5" s="576"/>
      <c r="L5" s="231"/>
      <c r="M5" s="231"/>
      <c r="N5" s="231"/>
      <c r="O5" s="231"/>
      <c r="P5" s="231"/>
      <c r="Q5" s="231"/>
      <c r="R5" s="231"/>
      <c r="S5" s="231"/>
    </row>
    <row r="6" spans="1:20" s="183" customFormat="1" hidden="1">
      <c r="A6" s="430"/>
      <c r="B6" s="430"/>
      <c r="D6" s="761"/>
      <c r="E6" s="762"/>
      <c r="F6" s="762"/>
      <c r="G6" s="762"/>
      <c r="H6" s="762"/>
      <c r="I6" s="762"/>
      <c r="J6" s="763"/>
    </row>
    <row r="7" spans="1:20" s="183" customFormat="1" hidden="1">
      <c r="A7" s="430"/>
      <c r="B7" s="430"/>
      <c r="E7" s="757"/>
      <c r="F7" s="757"/>
      <c r="G7" s="760"/>
      <c r="H7" s="760"/>
      <c r="I7" s="760"/>
      <c r="J7" s="760"/>
    </row>
    <row r="8" spans="1:20" s="183" customFormat="1" hidden="1">
      <c r="A8" s="430"/>
      <c r="B8" s="430"/>
      <c r="E8" s="757"/>
      <c r="F8" s="757"/>
      <c r="G8" s="760"/>
      <c r="H8" s="760"/>
      <c r="I8" s="760"/>
      <c r="J8" s="760"/>
    </row>
    <row r="9" spans="1:20" s="183" customFormat="1" hidden="1">
      <c r="A9" s="430"/>
      <c r="B9" s="430"/>
      <c r="E9" s="757"/>
      <c r="F9" s="757"/>
      <c r="G9" s="760"/>
      <c r="H9" s="760"/>
      <c r="I9" s="760"/>
      <c r="J9" s="760"/>
    </row>
    <row r="10" spans="1:20" s="183" customFormat="1" hidden="1">
      <c r="A10" s="430"/>
      <c r="B10" s="430"/>
      <c r="E10" s="757"/>
      <c r="F10" s="757"/>
      <c r="G10" s="760"/>
      <c r="H10" s="760"/>
      <c r="I10" s="760"/>
      <c r="J10" s="760"/>
    </row>
    <row r="11" spans="1:20" s="183" customFormat="1" hidden="1">
      <c r="A11" s="430"/>
      <c r="B11" s="430"/>
      <c r="D11" s="165"/>
      <c r="E11" s="757"/>
      <c r="F11" s="757"/>
      <c r="G11" s="166"/>
      <c r="H11" s="211"/>
      <c r="I11" s="211"/>
      <c r="J11" s="165"/>
      <c r="K11" s="166"/>
      <c r="L11" s="165"/>
      <c r="M11" s="165"/>
      <c r="N11" s="166"/>
      <c r="O11" s="166"/>
      <c r="P11" s="165"/>
      <c r="Q11" s="165"/>
      <c r="R11" s="166"/>
    </row>
    <row r="12" spans="1:20" s="183" customFormat="1" hidden="1">
      <c r="A12" s="430"/>
      <c r="B12" s="430"/>
      <c r="E12" s="757"/>
      <c r="F12" s="757"/>
      <c r="G12" s="166"/>
      <c r="H12" s="211"/>
      <c r="I12" s="211"/>
      <c r="J12" s="210"/>
      <c r="K12" s="165"/>
      <c r="L12" s="165"/>
      <c r="M12" s="165"/>
      <c r="N12" s="166"/>
      <c r="O12" s="165"/>
      <c r="P12" s="165"/>
      <c r="Q12" s="165"/>
      <c r="R12" s="166"/>
    </row>
    <row r="13" spans="1:20" s="183" customFormat="1" hidden="1">
      <c r="A13" s="430"/>
      <c r="B13" s="430"/>
      <c r="E13" s="759"/>
      <c r="F13" s="759"/>
      <c r="G13" s="248"/>
      <c r="H13" s="211"/>
      <c r="I13" s="165"/>
      <c r="J13" s="165"/>
      <c r="K13" s="165"/>
      <c r="L13" s="165"/>
      <c r="M13" s="165"/>
      <c r="N13" s="166"/>
      <c r="O13" s="165"/>
      <c r="P13" s="165"/>
      <c r="Q13" s="165"/>
      <c r="R13" s="166"/>
    </row>
    <row r="14" spans="1:20" s="183" customFormat="1" hidden="1">
      <c r="A14" s="430"/>
      <c r="B14" s="430"/>
    </row>
    <row r="15" spans="1:20" hidden="1"/>
    <row r="16" spans="1:20" s="123" customFormat="1" ht="3" customHeight="1">
      <c r="A16" s="309"/>
      <c r="B16" s="309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431"/>
      <c r="Q16" s="431"/>
      <c r="R16" s="431"/>
      <c r="S16" s="431"/>
      <c r="T16" s="167"/>
    </row>
    <row r="17" spans="1:20" ht="27" customHeight="1">
      <c r="D17" s="758" t="s">
        <v>95</v>
      </c>
      <c r="E17" s="758" t="s">
        <v>299</v>
      </c>
      <c r="F17" s="758" t="s">
        <v>83</v>
      </c>
      <c r="G17" s="758" t="s">
        <v>461</v>
      </c>
      <c r="H17" s="758" t="s">
        <v>95</v>
      </c>
      <c r="I17" s="758"/>
      <c r="J17" s="758" t="s">
        <v>23</v>
      </c>
      <c r="K17" s="764" t="s">
        <v>488</v>
      </c>
      <c r="L17" s="764"/>
      <c r="M17" s="764"/>
      <c r="N17" s="764"/>
      <c r="O17" s="764" t="s">
        <v>644</v>
      </c>
      <c r="P17" s="764"/>
      <c r="Q17" s="764"/>
      <c r="R17" s="764"/>
      <c r="S17" s="758" t="s">
        <v>247</v>
      </c>
    </row>
    <row r="18" spans="1:20" ht="30.75" customHeight="1">
      <c r="D18" s="758"/>
      <c r="E18" s="758"/>
      <c r="F18" s="758"/>
      <c r="G18" s="758"/>
      <c r="H18" s="758"/>
      <c r="I18" s="758"/>
      <c r="J18" s="758"/>
      <c r="K18" s="117" t="s">
        <v>302</v>
      </c>
      <c r="L18" s="758" t="s">
        <v>95</v>
      </c>
      <c r="M18" s="758"/>
      <c r="N18" s="117" t="s">
        <v>233</v>
      </c>
      <c r="O18" s="117" t="s">
        <v>302</v>
      </c>
      <c r="P18" s="758" t="s">
        <v>95</v>
      </c>
      <c r="Q18" s="758"/>
      <c r="R18" s="117" t="s">
        <v>233</v>
      </c>
      <c r="S18" s="758"/>
    </row>
    <row r="19" spans="1:20" s="527" customFormat="1" ht="12" customHeight="1">
      <c r="A19" s="526"/>
      <c r="B19" s="526"/>
      <c r="D19" s="41" t="s">
        <v>96</v>
      </c>
      <c r="E19" s="41" t="s">
        <v>52</v>
      </c>
      <c r="F19" s="41" t="s">
        <v>53</v>
      </c>
      <c r="G19" s="41" t="s">
        <v>54</v>
      </c>
      <c r="H19" s="765" t="s">
        <v>71</v>
      </c>
      <c r="I19" s="765"/>
      <c r="J19" s="41" t="s">
        <v>72</v>
      </c>
      <c r="K19" s="41" t="s">
        <v>186</v>
      </c>
      <c r="L19" s="765" t="s">
        <v>187</v>
      </c>
      <c r="M19" s="765"/>
      <c r="N19" s="41" t="s">
        <v>211</v>
      </c>
      <c r="O19" s="41" t="s">
        <v>212</v>
      </c>
      <c r="P19" s="765" t="s">
        <v>213</v>
      </c>
      <c r="Q19" s="765"/>
      <c r="R19" s="41" t="s">
        <v>214</v>
      </c>
      <c r="S19" s="41" t="s">
        <v>215</v>
      </c>
    </row>
    <row r="20" spans="1:20" ht="13.8" hidden="1">
      <c r="C20" s="424"/>
      <c r="D20" s="470">
        <v>0</v>
      </c>
      <c r="E20" s="522"/>
      <c r="F20" s="522"/>
      <c r="G20" s="125"/>
      <c r="H20" s="523"/>
      <c r="I20" s="523"/>
      <c r="J20" s="326"/>
      <c r="K20" s="125"/>
      <c r="L20" s="326"/>
      <c r="M20" s="326"/>
      <c r="N20" s="524"/>
      <c r="O20" s="125"/>
      <c r="P20" s="326"/>
      <c r="Q20" s="326"/>
      <c r="R20" s="525"/>
      <c r="S20" s="125"/>
      <c r="T20" s="230"/>
    </row>
    <row r="21" spans="1:20" s="675" customFormat="1" ht="19.05" customHeight="1">
      <c r="A21" s="303">
        <v>1</v>
      </c>
      <c r="C21" s="424"/>
      <c r="D21" s="744">
        <v>1</v>
      </c>
      <c r="E21" s="750" t="s">
        <v>636</v>
      </c>
      <c r="F21" s="753" t="s">
        <v>680</v>
      </c>
      <c r="G21" s="756" t="s">
        <v>88</v>
      </c>
      <c r="H21" s="744"/>
      <c r="I21" s="744">
        <v>1</v>
      </c>
      <c r="J21" s="746" t="s">
        <v>3084</v>
      </c>
      <c r="K21" s="742" t="s">
        <v>88</v>
      </c>
      <c r="L21" s="749"/>
      <c r="M21" s="749" t="s">
        <v>96</v>
      </c>
      <c r="N21" s="740"/>
      <c r="O21" s="742" t="s">
        <v>88</v>
      </c>
      <c r="P21" s="684"/>
      <c r="Q21" s="684" t="s">
        <v>96</v>
      </c>
      <c r="R21" s="695"/>
      <c r="S21" s="680"/>
    </row>
    <row r="22" spans="1:20" s="675" customFormat="1" ht="19.05" customHeight="1">
      <c r="A22" s="303"/>
      <c r="C22" s="183"/>
      <c r="D22" s="745"/>
      <c r="E22" s="751"/>
      <c r="F22" s="754"/>
      <c r="G22" s="743"/>
      <c r="H22" s="745"/>
      <c r="I22" s="745"/>
      <c r="J22" s="747"/>
      <c r="K22" s="743"/>
      <c r="L22" s="745"/>
      <c r="M22" s="745"/>
      <c r="N22" s="741"/>
      <c r="O22" s="743"/>
      <c r="P22" s="327"/>
      <c r="Q22" s="121"/>
      <c r="R22" s="121"/>
      <c r="S22" s="122"/>
    </row>
    <row r="23" spans="1:20" s="675" customFormat="1" ht="18.75" customHeight="1">
      <c r="A23" s="303"/>
      <c r="C23" s="183"/>
      <c r="D23" s="745"/>
      <c r="E23" s="751"/>
      <c r="F23" s="754"/>
      <c r="G23" s="743"/>
      <c r="H23" s="745"/>
      <c r="I23" s="745"/>
      <c r="J23" s="748"/>
      <c r="K23" s="743"/>
      <c r="L23" s="120"/>
      <c r="M23" s="121"/>
      <c r="N23" s="121"/>
      <c r="O23" s="121"/>
      <c r="P23" s="121"/>
      <c r="Q23" s="121"/>
      <c r="R23" s="121"/>
      <c r="S23" s="122"/>
    </row>
    <row r="24" spans="1:20" s="675" customFormat="1" ht="18.75" customHeight="1">
      <c r="A24" s="303"/>
      <c r="C24" s="183"/>
      <c r="D24" s="745"/>
      <c r="E24" s="752"/>
      <c r="F24" s="755"/>
      <c r="G24" s="743"/>
      <c r="H24" s="120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2"/>
    </row>
    <row r="25" spans="1:20" ht="17.100000000000001" customHeight="1">
      <c r="D25" s="120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2"/>
    </row>
    <row r="26" spans="1:20" ht="3" customHeight="1"/>
    <row r="27" spans="1:20" hidden="1"/>
    <row r="28" spans="1:20" ht="0.9" customHeight="1"/>
    <row r="29" spans="1:20" ht="23.25" customHeight="1"/>
    <row r="30" spans="1:20" ht="3" customHeight="1"/>
  </sheetData>
  <sheetProtection password="FA9C" sheet="1" objects="1" scenarios="1" formatColumns="0" formatRows="0"/>
  <dataConsolidate leftLabels="1"/>
  <mergeCells count="39">
    <mergeCell ref="H19:I19"/>
    <mergeCell ref="L18:M18"/>
    <mergeCell ref="P18:Q18"/>
    <mergeCell ref="L19:M19"/>
    <mergeCell ref="P19:Q19"/>
    <mergeCell ref="S17:S18"/>
    <mergeCell ref="O17:R17"/>
    <mergeCell ref="K17:N17"/>
    <mergeCell ref="G17:G18"/>
    <mergeCell ref="G7:J7"/>
    <mergeCell ref="G8:J8"/>
    <mergeCell ref="J17:J18"/>
    <mergeCell ref="G10:J10"/>
    <mergeCell ref="H17:I18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D21:D24"/>
    <mergeCell ref="E21:E24"/>
    <mergeCell ref="F21:F24"/>
    <mergeCell ref="G21:G24"/>
    <mergeCell ref="H21:H23"/>
    <mergeCell ref="N21:N22"/>
    <mergeCell ref="O21:O22"/>
    <mergeCell ref="I21:I23"/>
    <mergeCell ref="J21:J23"/>
    <mergeCell ref="K21:K23"/>
    <mergeCell ref="L21:L22"/>
    <mergeCell ref="M21:M22"/>
  </mergeCells>
  <phoneticPr fontId="8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15"/>
  <sheetViews>
    <sheetView showGridLines="0" topLeftCell="E1" zoomScaleNormal="100" workbookViewId="0"/>
  </sheetViews>
  <sheetFormatPr defaultColWidth="10.625" defaultRowHeight="13.8"/>
  <cols>
    <col min="1" max="1" width="3.75" style="315" hidden="1" customWidth="1"/>
    <col min="2" max="4" width="3.75" style="293" hidden="1" customWidth="1"/>
    <col min="5" max="5" width="3.75" style="87" customWidth="1"/>
    <col min="6" max="6" width="9.75" style="34" customWidth="1"/>
    <col min="7" max="7" width="37.75" style="34" customWidth="1"/>
    <col min="8" max="8" width="66.875" style="34" customWidth="1"/>
    <col min="9" max="9" width="115.75" style="34" customWidth="1"/>
    <col min="10" max="11" width="10.625" style="293"/>
    <col min="12" max="12" width="11.125" style="293" customWidth="1"/>
    <col min="13" max="20" width="10.625" style="293"/>
    <col min="21" max="16384" width="10.625" style="34"/>
  </cols>
  <sheetData>
    <row r="1" spans="1:20" ht="3" customHeight="1">
      <c r="A1" s="315" t="s">
        <v>213</v>
      </c>
    </row>
    <row r="2" spans="1:20" ht="22.2">
      <c r="F2" s="767" t="s">
        <v>497</v>
      </c>
      <c r="G2" s="768"/>
      <c r="H2" s="769"/>
      <c r="I2" s="575"/>
    </row>
    <row r="3" spans="1:20" ht="3" customHeight="1"/>
    <row r="4" spans="1:20" s="250" customFormat="1" ht="11.4">
      <c r="A4" s="314"/>
      <c r="B4" s="314"/>
      <c r="C4" s="314"/>
      <c r="D4" s="314"/>
      <c r="F4" s="725" t="s">
        <v>469</v>
      </c>
      <c r="G4" s="725"/>
      <c r="H4" s="725"/>
      <c r="I4" s="770" t="s">
        <v>470</v>
      </c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</row>
    <row r="5" spans="1:20" s="250" customFormat="1" ht="11.25" customHeight="1">
      <c r="A5" s="314"/>
      <c r="B5" s="314"/>
      <c r="C5" s="314"/>
      <c r="D5" s="314"/>
      <c r="F5" s="440" t="s">
        <v>95</v>
      </c>
      <c r="G5" s="457" t="s">
        <v>472</v>
      </c>
      <c r="H5" s="439" t="s">
        <v>464</v>
      </c>
      <c r="I5" s="770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</row>
    <row r="6" spans="1:20" s="250" customFormat="1" ht="12" customHeight="1">
      <c r="A6" s="314"/>
      <c r="B6" s="314"/>
      <c r="C6" s="314"/>
      <c r="D6" s="314"/>
      <c r="F6" s="441" t="s">
        <v>96</v>
      </c>
      <c r="G6" s="443">
        <v>2</v>
      </c>
      <c r="H6" s="444">
        <v>3</v>
      </c>
      <c r="I6" s="442">
        <v>4</v>
      </c>
      <c r="J6" s="314">
        <v>4</v>
      </c>
      <c r="K6" s="314"/>
      <c r="L6" s="314"/>
      <c r="M6" s="314"/>
      <c r="N6" s="314"/>
      <c r="O6" s="314"/>
      <c r="P6" s="314"/>
      <c r="Q6" s="314"/>
      <c r="R6" s="314"/>
      <c r="S6" s="314"/>
      <c r="T6" s="314"/>
    </row>
    <row r="7" spans="1:20" s="250" customFormat="1" ht="18.600000000000001">
      <c r="A7" s="314"/>
      <c r="B7" s="314"/>
      <c r="C7" s="314"/>
      <c r="D7" s="314"/>
      <c r="F7" s="454">
        <v>1</v>
      </c>
      <c r="G7" s="537" t="s">
        <v>498</v>
      </c>
      <c r="H7" s="438" t="str">
        <f>IF(dateCh="","",dateCh)</f>
        <v>06.05.2019</v>
      </c>
      <c r="I7" s="281" t="s">
        <v>499</v>
      </c>
      <c r="J7" s="453"/>
      <c r="K7" s="314"/>
      <c r="L7" s="314"/>
      <c r="M7" s="314"/>
      <c r="N7" s="314"/>
      <c r="O7" s="314"/>
      <c r="P7" s="314"/>
      <c r="Q7" s="314"/>
      <c r="R7" s="314"/>
      <c r="S7" s="314"/>
      <c r="T7" s="314"/>
    </row>
    <row r="8" spans="1:20" s="250" customFormat="1" ht="45.6">
      <c r="A8" s="771">
        <v>1</v>
      </c>
      <c r="B8" s="314"/>
      <c r="C8" s="314"/>
      <c r="D8" s="314"/>
      <c r="F8" s="454" t="str">
        <f>"2." &amp;mergeValue(A8)</f>
        <v>2.1</v>
      </c>
      <c r="G8" s="537" t="s">
        <v>500</v>
      </c>
      <c r="H8" s="438" t="str">
        <f>IF('Перечень тарифов'!R21="","наименование отсутствует","" &amp; 'Перечень тарифов'!R21 &amp; "")</f>
        <v>наименование отсутствует</v>
      </c>
      <c r="I8" s="281" t="s">
        <v>598</v>
      </c>
      <c r="J8" s="453"/>
      <c r="K8" s="314"/>
      <c r="L8" s="314"/>
      <c r="M8" s="314"/>
      <c r="N8" s="314"/>
      <c r="O8" s="314"/>
      <c r="P8" s="314"/>
      <c r="Q8" s="314"/>
      <c r="R8" s="314"/>
      <c r="S8" s="314"/>
      <c r="T8" s="314"/>
    </row>
    <row r="9" spans="1:20" s="250" customFormat="1" ht="22.8">
      <c r="A9" s="771"/>
      <c r="B9" s="314"/>
      <c r="C9" s="314"/>
      <c r="D9" s="314"/>
      <c r="F9" s="454" t="str">
        <f>"3." &amp;mergeValue(A9)</f>
        <v>3.1</v>
      </c>
      <c r="G9" s="537" t="s">
        <v>501</v>
      </c>
      <c r="H9" s="438" t="str">
        <f>IF('Перечень тарифов'!F21="","наименование отсутствует","" &amp; 'Перечень тарифов'!F21 &amp; "")</f>
        <v>Водоотведение</v>
      </c>
      <c r="I9" s="281" t="s">
        <v>596</v>
      </c>
      <c r="J9" s="453"/>
      <c r="K9" s="314"/>
      <c r="L9" s="314"/>
      <c r="M9" s="314"/>
      <c r="N9" s="314"/>
      <c r="O9" s="314"/>
      <c r="P9" s="314"/>
      <c r="Q9" s="314"/>
      <c r="R9" s="314"/>
      <c r="S9" s="314"/>
      <c r="T9" s="314"/>
    </row>
    <row r="10" spans="1:20" s="250" customFormat="1" ht="22.8">
      <c r="A10" s="771"/>
      <c r="B10" s="314"/>
      <c r="C10" s="314"/>
      <c r="D10" s="314"/>
      <c r="F10" s="454" t="str">
        <f>"4."&amp;mergeValue(A10)</f>
        <v>4.1</v>
      </c>
      <c r="G10" s="537" t="s">
        <v>502</v>
      </c>
      <c r="H10" s="439" t="s">
        <v>473</v>
      </c>
      <c r="I10" s="281"/>
      <c r="J10" s="453"/>
      <c r="K10" s="314"/>
      <c r="L10" s="314"/>
      <c r="M10" s="314"/>
      <c r="N10" s="314"/>
      <c r="O10" s="314"/>
      <c r="P10" s="314"/>
      <c r="Q10" s="314"/>
      <c r="R10" s="314"/>
      <c r="S10" s="314"/>
      <c r="T10" s="314"/>
    </row>
    <row r="11" spans="1:20" s="250" customFormat="1" ht="18.600000000000001">
      <c r="A11" s="771"/>
      <c r="B11" s="771">
        <v>1</v>
      </c>
      <c r="C11" s="583"/>
      <c r="D11" s="583"/>
      <c r="F11" s="454" t="str">
        <f>"4."&amp;mergeValue(A11) &amp;"."&amp;mergeValue(B11)</f>
        <v>4.1.1</v>
      </c>
      <c r="G11" s="445" t="s">
        <v>600</v>
      </c>
      <c r="H11" s="438" t="str">
        <f>IF(region_name="","",region_name)</f>
        <v>Республика Башкортостан</v>
      </c>
      <c r="I11" s="281" t="s">
        <v>505</v>
      </c>
      <c r="J11" s="453"/>
      <c r="K11" s="314"/>
      <c r="L11" s="314"/>
      <c r="M11" s="314"/>
      <c r="N11" s="314"/>
      <c r="O11" s="314"/>
      <c r="P11" s="314"/>
      <c r="Q11" s="314"/>
      <c r="R11" s="314"/>
      <c r="S11" s="314"/>
      <c r="T11" s="314"/>
    </row>
    <row r="12" spans="1:20" s="250" customFormat="1" ht="22.8">
      <c r="A12" s="771"/>
      <c r="B12" s="771"/>
      <c r="C12" s="771">
        <v>1</v>
      </c>
      <c r="D12" s="583"/>
      <c r="F12" s="454" t="str">
        <f>"4."&amp;mergeValue(A12) &amp;"."&amp;mergeValue(B12)&amp;"."&amp;mergeValue(C12)</f>
        <v>4.1.1.1</v>
      </c>
      <c r="G12" s="461" t="s">
        <v>503</v>
      </c>
      <c r="H12" s="438" t="str">
        <f>IF(Территории!H13="","","" &amp; Территории!H13 &amp; "")</f>
        <v>Город Октябрьский</v>
      </c>
      <c r="I12" s="281" t="s">
        <v>506</v>
      </c>
      <c r="J12" s="453"/>
      <c r="K12" s="314"/>
      <c r="L12" s="314"/>
      <c r="M12" s="314"/>
      <c r="N12" s="314"/>
      <c r="O12" s="314"/>
      <c r="P12" s="314"/>
      <c r="Q12" s="314"/>
      <c r="R12" s="314"/>
      <c r="S12" s="314"/>
      <c r="T12" s="314"/>
    </row>
    <row r="13" spans="1:20" s="250" customFormat="1" ht="57">
      <c r="A13" s="771"/>
      <c r="B13" s="771"/>
      <c r="C13" s="771"/>
      <c r="D13" s="583">
        <v>1</v>
      </c>
      <c r="F13" s="454" t="str">
        <f>"4."&amp;mergeValue(A13) &amp;"."&amp;mergeValue(B13)&amp;"."&amp;mergeValue(C13)&amp;"."&amp;mergeValue(D13)</f>
        <v>4.1.1.1.1</v>
      </c>
      <c r="G13" s="540" t="s">
        <v>504</v>
      </c>
      <c r="H13" s="438" t="str">
        <f>IF(Территории!R14="","","" &amp; Территории!R14 &amp; "")</f>
        <v>Город Октябрьский (80735000)</v>
      </c>
      <c r="I13" s="679" t="s">
        <v>599</v>
      </c>
      <c r="J13" s="453"/>
      <c r="K13" s="314"/>
      <c r="L13" s="314"/>
      <c r="M13" s="314"/>
      <c r="N13" s="314"/>
      <c r="O13" s="314"/>
      <c r="P13" s="314"/>
      <c r="Q13" s="314"/>
      <c r="R13" s="314"/>
      <c r="S13" s="314"/>
      <c r="T13" s="314"/>
    </row>
    <row r="14" spans="1:20" s="447" customFormat="1" ht="3" customHeight="1">
      <c r="A14" s="449"/>
      <c r="B14" s="449"/>
      <c r="C14" s="449"/>
      <c r="D14" s="449"/>
      <c r="F14" s="446"/>
      <c r="G14" s="538"/>
      <c r="H14" s="539"/>
      <c r="I14" s="338"/>
      <c r="J14" s="449"/>
      <c r="K14" s="449"/>
      <c r="L14" s="449"/>
      <c r="M14" s="449"/>
      <c r="N14" s="449"/>
      <c r="O14" s="449"/>
      <c r="P14" s="449"/>
      <c r="Q14" s="449"/>
      <c r="R14" s="449"/>
      <c r="S14" s="449"/>
      <c r="T14" s="449"/>
    </row>
    <row r="15" spans="1:20" s="447" customFormat="1" ht="15" customHeight="1">
      <c r="A15" s="449"/>
      <c r="B15" s="449"/>
      <c r="C15" s="449"/>
      <c r="D15" s="449"/>
      <c r="F15" s="446"/>
      <c r="G15" s="766" t="s">
        <v>601</v>
      </c>
      <c r="H15" s="766"/>
      <c r="I15" s="338"/>
      <c r="J15" s="449"/>
      <c r="K15" s="449"/>
      <c r="L15" s="449"/>
      <c r="M15" s="449"/>
      <c r="N15" s="449"/>
      <c r="O15" s="449"/>
      <c r="P15" s="449"/>
      <c r="Q15" s="449"/>
      <c r="R15" s="449"/>
      <c r="S15" s="449"/>
      <c r="T15" s="449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tabColor rgb="FFEAEBEE"/>
    <pageSetUpPr fitToPage="1"/>
  </sheetPr>
  <dimension ref="A1:Q15"/>
  <sheetViews>
    <sheetView showGridLines="0" topLeftCell="C4" zoomScaleNormal="100" workbookViewId="0">
      <selection activeCell="G10" sqref="G10"/>
    </sheetView>
  </sheetViews>
  <sheetFormatPr defaultColWidth="10.625" defaultRowHeight="13.8"/>
  <cols>
    <col min="1" max="1" width="9.125" style="96" hidden="1" customWidth="1"/>
    <col min="2" max="2" width="9.125" style="245" hidden="1" customWidth="1"/>
    <col min="3" max="3" width="3.75" style="87" customWidth="1"/>
    <col min="4" max="4" width="6.25" style="34" bestFit="1" customWidth="1"/>
    <col min="5" max="5" width="64.125" style="34" customWidth="1"/>
    <col min="6" max="7" width="35.75" style="34" customWidth="1"/>
    <col min="8" max="8" width="115.75" style="34" customWidth="1"/>
    <col min="9" max="9" width="10.625" style="34"/>
    <col min="10" max="11" width="10.625" style="312"/>
    <col min="12" max="16384" width="10.625" style="34"/>
  </cols>
  <sheetData>
    <row r="1" spans="1:17" hidden="1">
      <c r="N1" s="534"/>
      <c r="O1" s="534"/>
      <c r="Q1" s="534"/>
    </row>
    <row r="2" spans="1:17" hidden="1"/>
    <row r="3" spans="1:17" hidden="1"/>
    <row r="4" spans="1:17" ht="3" customHeight="1">
      <c r="C4" s="86"/>
      <c r="D4" s="35"/>
      <c r="E4" s="35"/>
      <c r="F4" s="35"/>
      <c r="G4" s="36"/>
      <c r="H4" s="36"/>
    </row>
    <row r="5" spans="1:17" ht="26.1" customHeight="1">
      <c r="C5" s="86"/>
      <c r="D5" s="774" t="s">
        <v>651</v>
      </c>
      <c r="E5" s="774"/>
      <c r="F5" s="774"/>
      <c r="G5" s="774"/>
      <c r="H5" s="577"/>
    </row>
    <row r="6" spans="1:17" ht="3" customHeight="1">
      <c r="C6" s="86"/>
      <c r="D6" s="35"/>
      <c r="E6" s="84"/>
      <c r="F6" s="602"/>
      <c r="G6" s="83"/>
      <c r="H6" s="408"/>
    </row>
    <row r="7" spans="1:17">
      <c r="C7" s="86"/>
      <c r="D7" s="772" t="s">
        <v>469</v>
      </c>
      <c r="E7" s="772"/>
      <c r="F7" s="772"/>
      <c r="G7" s="772"/>
      <c r="H7" s="773" t="s">
        <v>470</v>
      </c>
    </row>
    <row r="8" spans="1:17" ht="22.8">
      <c r="C8" s="86"/>
      <c r="D8" s="103" t="s">
        <v>95</v>
      </c>
      <c r="E8" s="115" t="s">
        <v>472</v>
      </c>
      <c r="F8" s="115" t="s">
        <v>464</v>
      </c>
      <c r="G8" s="115" t="s">
        <v>471</v>
      </c>
      <c r="H8" s="773"/>
    </row>
    <row r="9" spans="1:17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  <c r="H9" s="41" t="s">
        <v>71</v>
      </c>
    </row>
    <row r="10" spans="1:17" ht="21" customHeight="1">
      <c r="A10" s="407"/>
      <c r="C10" s="86"/>
      <c r="D10" s="246" t="s">
        <v>96</v>
      </c>
      <c r="E10" s="601" t="s">
        <v>604</v>
      </c>
      <c r="F10" s="696" t="s">
        <v>3091</v>
      </c>
      <c r="G10" s="697" t="s">
        <v>3100</v>
      </c>
      <c r="H10" s="775" t="s">
        <v>606</v>
      </c>
    </row>
    <row r="11" spans="1:17" ht="21" customHeight="1">
      <c r="A11" s="407"/>
      <c r="C11" s="86"/>
      <c r="D11" s="246" t="s">
        <v>52</v>
      </c>
      <c r="E11" s="601" t="s">
        <v>652</v>
      </c>
      <c r="F11" s="696" t="s">
        <v>3091</v>
      </c>
      <c r="G11" s="697" t="s">
        <v>3093</v>
      </c>
      <c r="H11" s="776"/>
    </row>
    <row r="12" spans="1:17" ht="21" customHeight="1">
      <c r="A12" s="97"/>
      <c r="C12" s="46"/>
      <c r="D12" s="246" t="s">
        <v>53</v>
      </c>
      <c r="E12" s="601" t="s">
        <v>607</v>
      </c>
      <c r="F12" s="696" t="s">
        <v>3091</v>
      </c>
      <c r="G12" s="697" t="s">
        <v>3093</v>
      </c>
      <c r="H12" s="776"/>
      <c r="I12" s="312"/>
      <c r="K12" s="34"/>
    </row>
    <row r="13" spans="1:17" ht="21" customHeight="1">
      <c r="A13" s="97"/>
      <c r="C13" s="46"/>
      <c r="D13" s="246" t="s">
        <v>54</v>
      </c>
      <c r="E13" s="601" t="s">
        <v>608</v>
      </c>
      <c r="F13" s="696" t="s">
        <v>3091</v>
      </c>
      <c r="G13" s="697" t="s">
        <v>3093</v>
      </c>
      <c r="H13" s="776"/>
      <c r="I13" s="312"/>
      <c r="K13" s="34"/>
    </row>
    <row r="14" spans="1:17" ht="18.75" customHeight="1">
      <c r="A14" s="407"/>
      <c r="C14" s="86"/>
      <c r="D14" s="116"/>
      <c r="E14" s="605" t="s">
        <v>330</v>
      </c>
      <c r="F14" s="418"/>
      <c r="G14" s="416"/>
      <c r="H14" s="777"/>
    </row>
    <row r="15" spans="1:17">
      <c r="D15" s="607"/>
      <c r="E15" s="607"/>
      <c r="F15" s="607"/>
      <c r="G15" s="607"/>
      <c r="H15" s="607"/>
    </row>
  </sheetData>
  <sheetProtection password="FA9C" sheet="1" objects="1" scenarios="1" formatColumns="0" formatRows="0"/>
  <dataConsolidate leftLabels="1"/>
  <mergeCells count="4">
    <mergeCell ref="D7:G7"/>
    <mergeCell ref="H7:H8"/>
    <mergeCell ref="D5:G5"/>
    <mergeCell ref="H10:H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0 F10:F13 E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G10:G13">
      <formula1>900</formula1>
    </dataValidation>
  </dataValidations>
  <hyperlinks>
    <hyperlink ref="G12" location="'Форма 3.11'!$G$12" tooltip="Кликните по гиперссылке, чтобы перейти по ссылке на обосновывающие документы или отредактировать её" display="https://portal.eias.ru/Portal/DownloadPage.aspx?type=12&amp;guid=e5e90dfa-cc1d-4ce9-b0c9-831c15cea34d"/>
    <hyperlink ref="G13" location="'Форма 3.11'!$G$13" tooltip="Кликните по гиперссылке, чтобы перейти по ссылке на обосновывающие документы или отредактировать её" display="https://portal.eias.ru/Portal/DownloadPage.aspx?type=12&amp;guid=e5e90dfa-cc1d-4ce9-b0c9-831c15cea34d"/>
    <hyperlink ref="G11" location="'Форма 3.11'!$G$11" tooltip="Кликните по гиперссылке, чтобы перейти по ссылке на обосновывающие документы или отредактировать её" display="https://portal.eias.ru/Portal/DownloadPage.aspx?type=12&amp;guid=e5e90dfa-cc1d-4ce9-b0c9-831c15cea34d"/>
    <hyperlink ref="G10" location="'Форма 3.11'!$G$10" tooltip="Кликните по гиперссылке, чтобы перейти по ссылке на обосновывающие документы или отредактировать её" display="https://portal.eias.ru/Portal/DownloadPage.aspx?type=12&amp;guid=61f2e273-9ddf-4e37-b0ac-ce648e843f16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548</vt:i4>
      </vt:variant>
    </vt:vector>
  </HeadingPairs>
  <TitlesOfParts>
    <vt:vector size="560" baseType="lpstr">
      <vt:lpstr>Инструкция</vt:lpstr>
      <vt:lpstr>Титульный</vt:lpstr>
      <vt:lpstr>Территории</vt:lpstr>
      <vt:lpstr>Перечень тарифов</vt:lpstr>
      <vt:lpstr>Форма 1.0.1 | Форма 3.11</vt:lpstr>
      <vt:lpstr>Форма 3.11</vt:lpstr>
      <vt:lpstr>Форма 1.0.1 | Форма 3.12.1</vt:lpstr>
      <vt:lpstr>Форма 3.12.1</vt:lpstr>
      <vt:lpstr>Форма 1.0.1 | Т-ВО</vt:lpstr>
      <vt:lpstr>Форма 3.12.2 | Т-ВО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checkCell_List13</vt:lpstr>
      <vt:lpstr>checkCells_List05_1</vt:lpstr>
      <vt:lpstr>checkCells_List05_10</vt:lpstr>
      <vt:lpstr>checkCells_List05_11</vt:lpstr>
      <vt:lpstr>checkCells_List05_2</vt:lpstr>
      <vt:lpstr>checkCells_List05_9</vt:lpstr>
      <vt:lpstr>checkCells_List14_1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data_List13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et_List13_1</vt:lpstr>
      <vt:lpstr>et_List14_1_1</vt:lpstr>
      <vt:lpstr>et_List14_1_2</vt:lpstr>
      <vt:lpstr>et_List14_1_3</vt:lpstr>
      <vt:lpstr>et_List14_1_4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List13_GroundMaterials_1</vt:lpstr>
      <vt:lpstr>List13_note</vt:lpstr>
      <vt:lpstr>List14_1_Date</vt:lpstr>
      <vt:lpstr>List14_1_Date_1</vt:lpstr>
      <vt:lpstr>List14_1_DPR</vt:lpstr>
      <vt:lpstr>List14_1_flagIPR</vt:lpstr>
      <vt:lpstr>List14_1_GroundMaterials_1</vt:lpstr>
      <vt:lpstr>List14_1_hypIPR</vt:lpstr>
      <vt:lpstr>List14_1_method</vt:lpstr>
      <vt:lpstr>List14_1_note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pCng_List13_1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pDel_List13_1</vt:lpstr>
      <vt:lpstr>pDel_List14_1_1</vt:lpstr>
      <vt:lpstr>pDel_List14_1_1_2</vt:lpstr>
      <vt:lpstr>pDel_List14_1_2</vt:lpstr>
      <vt:lpstr>pDel_List14_1_2_2</vt:lpstr>
      <vt:lpstr>pDel_List14_1_3</vt:lpstr>
      <vt:lpstr>pDel_List14_1_3_2</vt:lpstr>
      <vt:lpstr>pDel_List14_1_4</vt:lpstr>
      <vt:lpstr>pDel_List14_1_4_2</vt:lpstr>
      <vt:lpstr>pDel_List14_1_5</vt:lpstr>
      <vt:lpstr>pDel_List14_1_5_2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pIns_List13_1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title>
  <dc:subject>Предложение регулируемой организации об установлении тарифов в сфере водоотведения,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</dc:subject>
  <dc:creator>--</dc:creator>
  <cp:lastModifiedBy>User 1</cp:lastModifiedBy>
  <cp:lastPrinted>2013-08-29T08:11:20Z</cp:lastPrinted>
  <dcterms:created xsi:type="dcterms:W3CDTF">2004-05-21T07:18:45Z</dcterms:created>
  <dcterms:modified xsi:type="dcterms:W3CDTF">2019-05-07T06:55:50Z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FAS.JKH.OPEN.INFO.REQUEST.VO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