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 activeTab="4"/>
  </bookViews>
  <sheets>
    <sheet name="титульный" sheetId="1" r:id="rId1"/>
    <sheet name="территории" sheetId="2" r:id="rId2"/>
    <sheet name="Форма 2.7.1" sheetId="3" r:id="rId3"/>
    <sheet name="Форма 2.8" sheetId="5" r:id="rId4"/>
    <sheet name="Форма 2.9" sheetId="7" r:id="rId5"/>
  </sheets>
  <externalReferences>
    <externalReference r:id="rId6"/>
  </externalReferences>
  <definedNames>
    <definedName name="buhg_flag">[1]Титульный!$F$32</definedName>
    <definedName name="data_type">[1]TEHSHEET!$M$2:$M$3</definedName>
    <definedName name="dateBuhg">[1]Титульный!$F$33</definedName>
    <definedName name="List06_flag_year">'Форма 2.9'!$K$20:$K$37</definedName>
    <definedName name="note_ter">#REF!</definedName>
    <definedName name="source_of_funding">[1]TEHSHEET!$O$2:$O$13</definedName>
    <definedName name="year_list">[1]TEHSHEET!$C$2:$C$5</definedName>
  </definedNames>
  <calcPr calcId="145621"/>
</workbook>
</file>

<file path=xl/calcChain.xml><?xml version="1.0" encoding="utf-8"?>
<calcChain xmlns="http://schemas.openxmlformats.org/spreadsheetml/2006/main">
  <c r="C99" i="7" l="1"/>
  <c r="C98" i="7"/>
  <c r="C97" i="7"/>
  <c r="C96" i="7"/>
  <c r="H95" i="7"/>
  <c r="G95" i="7"/>
  <c r="F95" i="7"/>
  <c r="C95" i="7"/>
  <c r="C94" i="7"/>
  <c r="C93" i="7"/>
  <c r="C92" i="7"/>
  <c r="C91" i="7"/>
  <c r="H90" i="7"/>
  <c r="G90" i="7"/>
  <c r="F90" i="7"/>
  <c r="C90" i="7"/>
  <c r="C89" i="7"/>
  <c r="C88" i="7"/>
  <c r="C87" i="7"/>
  <c r="C86" i="7"/>
  <c r="H85" i="7"/>
  <c r="G85" i="7"/>
  <c r="F85" i="7"/>
  <c r="C85" i="7"/>
  <c r="C84" i="7"/>
  <c r="C83" i="7"/>
  <c r="C82" i="7"/>
  <c r="C81" i="7"/>
  <c r="H80" i="7"/>
  <c r="G80" i="7"/>
  <c r="F80" i="7"/>
  <c r="C80" i="7"/>
  <c r="C79" i="7"/>
  <c r="C78" i="7"/>
  <c r="C77" i="7"/>
  <c r="C76" i="7"/>
  <c r="H75" i="7"/>
  <c r="G75" i="7"/>
  <c r="F75" i="7"/>
  <c r="C75" i="7"/>
  <c r="C74" i="7"/>
  <c r="C73" i="7"/>
  <c r="C72" i="7"/>
  <c r="C71" i="7"/>
  <c r="C70" i="7"/>
  <c r="E67" i="7"/>
  <c r="C67" i="7"/>
  <c r="E66" i="7"/>
  <c r="C66" i="7"/>
  <c r="C65" i="7"/>
  <c r="C31" i="7"/>
  <c r="C30" i="7"/>
  <c r="C29" i="7"/>
  <c r="C25" i="7" s="1"/>
  <c r="C21" i="7" s="1"/>
  <c r="C28" i="7"/>
  <c r="G27" i="7"/>
  <c r="F27" i="7"/>
  <c r="C27" i="7"/>
  <c r="C24" i="7"/>
  <c r="G23" i="7"/>
  <c r="F23" i="7"/>
  <c r="C23" i="7"/>
  <c r="C20" i="7"/>
  <c r="G19" i="7"/>
  <c r="F19" i="7"/>
  <c r="C19" i="7"/>
  <c r="C17" i="7"/>
  <c r="G16" i="7"/>
  <c r="F16" i="7"/>
  <c r="C16" i="7"/>
  <c r="G15" i="7"/>
  <c r="F15" i="7" s="1"/>
  <c r="F8" i="5"/>
  <c r="E8" i="5"/>
  <c r="E34" i="3"/>
  <c r="E10" i="3"/>
  <c r="E70" i="3" s="1"/>
  <c r="E8" i="3"/>
  <c r="E7" i="3"/>
  <c r="P11" i="2"/>
  <c r="P10" i="2"/>
  <c r="P9" i="2"/>
  <c r="N9" i="2" a="1"/>
  <c r="N9" i="2" s="1"/>
  <c r="K9" i="2"/>
  <c r="K11" i="2"/>
  <c r="K10" i="2"/>
  <c r="G72" i="7"/>
  <c r="F72" i="7"/>
  <c r="G70" i="7"/>
  <c r="F73" i="7"/>
  <c r="G73" i="7"/>
  <c r="G74" i="7"/>
  <c r="F74" i="7"/>
  <c r="G71" i="7"/>
  <c r="F71" i="7"/>
  <c r="F70" i="7"/>
</calcChain>
</file>

<file path=xl/comments1.xml><?xml version="1.0" encoding="utf-8"?>
<comments xmlns="http://schemas.openxmlformats.org/spreadsheetml/2006/main">
  <authors>
    <author>Автор</author>
  </authors>
  <commentList>
    <comment ref="E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<sst xmlns="http://schemas.openxmlformats.org/spreadsheetml/2006/main" count="720" uniqueCount="370">
  <si>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t>
  </si>
  <si>
    <t>Субъект РФ</t>
  </si>
  <si>
    <t>Республика Башкортостан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</si>
  <si>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</si>
  <si>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На сайте регулирующего органа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</si>
  <si>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</si>
  <si>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</si>
  <si>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</si>
  <si>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</si>
  <si>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</si>
  <si>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07.02.2020</t>
  </si>
  <si>
    <t>Применяется дифференциация тарифа по централизованным системам холодного водоснабжения?</t>
  </si>
  <si>
    <t>Информация по скольким централизованным системам холодного водоснабжения будет заполнена в шаблоне?</t>
  </si>
  <si>
    <t>Отчётный период (год)</t>
  </si>
  <si>
    <t>Является ли данное юридическое лицо подразделением (филиалом) другой организации</t>
  </si>
  <si>
    <t>Наименование организации</t>
  </si>
  <si>
    <t>МУП "Октябрьсккоммунводоканал"</t>
  </si>
  <si>
    <t>Наименование филиала</t>
  </si>
  <si>
    <t>ИНН</t>
  </si>
  <si>
    <t>0265026710</t>
  </si>
  <si>
    <t>КПП</t>
  </si>
  <si>
    <t>026501001</t>
  </si>
  <si>
    <t>Вид деятельности</t>
  </si>
  <si>
    <t>Регулируемая организация осуществляет сдачу годового бухгалтерского баланса в налоговые органы</t>
  </si>
  <si>
    <t>да</t>
  </si>
  <si>
    <t>Дата направления годового бухгалтерского баланса в налоговые органы</t>
  </si>
  <si>
    <t>18.03.2020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</si>
  <si>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</si>
  <si>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</si>
  <si>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Дифференциация по территориям и системам коммунальной инфраструктуры применяется для инвестиционных программ</t>
  </si>
  <si>
    <t>Почтовый адрес регулируемой организации</t>
  </si>
  <si>
    <t>ул.Кувыкина, 23, ГО г.Октябрьский, РБ, 452600</t>
  </si>
  <si>
    <t>Фамилия, имя, отчество руководителя</t>
  </si>
  <si>
    <t>Имангулов Айдар Адгамович</t>
  </si>
  <si>
    <t>Ответственный за составление формы</t>
  </si>
  <si>
    <t>Фамилия, имя, отчество</t>
  </si>
  <si>
    <t>Гарасюта Светлана Сагадатовна</t>
  </si>
  <si>
    <t>Должность</t>
  </si>
  <si>
    <t>Начальник ПЭО</t>
  </si>
  <si>
    <t>(код) номер телефона</t>
  </si>
  <si>
    <t>(34767)5-24-77</t>
  </si>
  <si>
    <t>e-mail</t>
  </si>
  <si>
    <t xml:space="preserve">myp_ovk@mail.ru  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</si>
  <si>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</si>
  <si>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</si>
  <si>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</si>
  <si>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</si>
  <si>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</si>
  <si>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</si>
  <si>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</si>
  <si>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</si>
  <si>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</si>
  <si>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</si>
  <si>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</si>
  <si>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</si>
  <si>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</si>
  <si>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</si>
  <si>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/>
  </si>
  <si>
    <t>Город Октябрьский, Город Октябрьский (80735000);</t>
  </si>
  <si>
    <t>0</t>
  </si>
  <si>
    <t>Город Октябрьский</t>
  </si>
  <si>
    <t>80735000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</si>
  <si>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</si>
  <si>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</si>
  <si>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</si>
  <si>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</si>
  <si>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</si>
  <si>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</si>
  <si>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Информация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</si>
  <si>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</si>
  <si>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</si>
  <si>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</si>
  <si>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регулируемого вида деятельности</t>
  </si>
  <si>
    <t>тыс. руб.</t>
  </si>
  <si>
    <t>Указывается выручка от регулируемой деятельности по виду деятельности в сфере холодного водоснабжения.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</si>
  <si>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</si>
  <si>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</si>
  <si>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</si>
  <si>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</si>
  <si>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</si>
  <si>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</si>
  <si>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</si>
  <si>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</si>
  <si>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</si>
  <si>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</si>
  <si>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</si>
  <si>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</si>
  <si>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</si>
  <si>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</si>
  <si>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</si>
  <si>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</si>
  <si>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</si>
  <si>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</si>
  <si>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</si>
  <si>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</si>
  <si>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</si>
  <si>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</si>
  <si>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</si>
  <si>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</si>
  <si>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</si>
  <si>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</si>
  <si>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</si>
  <si>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</si>
  <si>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</si>
  <si>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</si>
  <si>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</si>
  <si>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</si>
  <si>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</si>
  <si>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</si>
  <si>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</si>
  <si>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</si>
  <si>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</si>
  <si>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</si>
  <si>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3.8.2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</si>
  <si>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</si>
  <si>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</si>
  <si>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3.9</t>
  </si>
  <si>
    <t>Общехозяйственные расходы, в том числе:</t>
  </si>
  <si>
    <t>Указывается общая сумма общехозяйственных расходов.</t>
  </si>
  <si>
    <t>3.9.1</t>
  </si>
  <si>
    <t>Указываются расходы на текущий ремонт, отнесенные к общехозяйственным расходам.</t>
  </si>
  <si>
    <t>3.9.2</t>
  </si>
  <si>
    <t>Указываются расходы на капитальный ремонт, отнесенные к общехозяйственным расходам.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</si>
  <si>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</si>
  <si>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</si>
  <si>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</si>
  <si>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</si>
  <si>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</si>
  <si>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</si>
  <si>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</si>
  <si>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</si>
  <si>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</si>
  <si>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3.12.0</t>
  </si>
  <si>
    <t>О</t>
  </si>
  <si>
    <t>3.12.1</t>
  </si>
  <si>
    <t>Налоги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</si>
  <si>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</si>
  <si>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3.12.2</t>
  </si>
  <si>
    <t>Оценочные обязательства по оплате отпусков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</si>
  <si>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</si>
  <si>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</si>
  <si>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</si>
  <si>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</si>
  <si>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</si>
  <si>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</si>
  <si>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</si>
  <si>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</si>
  <si>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</si>
  <si>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</si>
  <si>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</si>
  <si>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</si>
  <si>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</si>
  <si>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</si>
  <si>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</si>
  <si>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</si>
  <si>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x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</si>
  <si>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</si>
  <si>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</si>
  <si>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</si>
  <si>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</si>
  <si>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</si>
  <si>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</si>
  <si>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</si>
  <si>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</si>
  <si>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</si>
  <si>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</si>
  <si>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Указывается общий объем отпущенной потребителям воды.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</si>
  <si>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</si>
  <si>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</si>
  <si>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</si>
  <si>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</si>
  <si>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</si>
  <si>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</si>
  <si>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%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</si>
  <si>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</si>
  <si>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</si>
  <si>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</si>
  <si>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</si>
  <si>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</si>
  <si>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</si>
  <si>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</si>
  <si>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</si>
  <si>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Указывается доля общего расхода воды на собственные нужны от объема отпуска воды потребителям.</t>
  </si>
  <si>
    <t>15.1</t>
  </si>
  <si>
    <t>Расход воды на хозяйственно-бытовые нужды</t>
  </si>
  <si>
    <t>Указывается доля расхода воды на хозяйственно-бытовые нужны от объема отпуска воды потребителям.</t>
  </si>
  <si>
    <t>16</t>
  </si>
  <si>
    <t>Показатель использования производственных объектов, в том числе: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</si>
  <si>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</si>
  <si>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16.0</t>
  </si>
  <si>
    <t>Добавить производственный объект</t>
  </si>
  <si>
    <t>В случае наличия нескольких производственных объектов информация по каждому из них указывается в отдельной строке.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</si>
  <si>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</si>
  <si>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Информация, подлежащая раскрытию</t>
  </si>
  <si>
    <t>Количество аварий на системах холодного водоснабжения</t>
  </si>
  <si>
    <t>ед. на км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</si>
  <si>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</si>
  <si>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Количество случаев ограничения подачи холодной воды по графику</t>
  </si>
  <si>
    <t>2.1.1</t>
  </si>
  <si>
    <t>количество случаев ограничения подачи холодной воды по графику для ограничений сроком менее 24 часов</t>
  </si>
  <si>
    <t>ед.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</si>
  <si>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</si>
  <si>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2.1.2</t>
  </si>
  <si>
    <t xml:space="preserve">срок действия ограничений подачи холодной воды по графику для ограничений сроком менее 24 часов </t>
  </si>
  <si>
    <t>ч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</si>
  <si>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</si>
  <si>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2.2.1</t>
  </si>
  <si>
    <t>количество случаев ограничения подачи холодной воды по графику для ограничений сроком 24 часа и более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</si>
  <si>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</si>
  <si>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2.2.2</t>
  </si>
  <si>
    <t>срок действия ограничений подачи холодной воды по графику для ограничений сроком 24 часа и более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</si>
  <si>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</si>
  <si>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</si>
  <si>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</si>
  <si>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 xml:space="preserve"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 </t>
  </si>
  <si>
    <t>доля потребителей, затронутых ограничениями подачи холодной воды для ограничений сроком менее 24 часа и более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</si>
  <si>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</si>
  <si>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Общее количество проведенных проб качества воды, в том числе по следующим показателям:</t>
  </si>
  <si>
    <t>мутность</t>
  </si>
  <si>
    <t>4.2</t>
  </si>
  <si>
    <t>цветность</t>
  </si>
  <si>
    <t>4.3</t>
  </si>
  <si>
    <t>хлор остаточный общий, в том числе: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</si>
  <si>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</si>
  <si>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</si>
  <si>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</si>
  <si>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</si>
  <si>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</si>
  <si>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</si>
  <si>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</si>
  <si>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</si>
  <si>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</si>
  <si>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</si>
  <si>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</si>
  <si>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</si>
  <si>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</si>
  <si>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</si>
  <si>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</si>
  <si>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</si>
  <si>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</si>
  <si>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</si>
  <si>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</si>
  <si>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https://portal.eias.ru/Portal/DownloadPage.aspx?type=12&amp;guid=a5055a07-f05c-41fd-841d-9e418ce3c406</t>
  </si>
  <si>
    <t>Указывается ссылка на документ, предварительно загруженный в хранилище файлов ФГИС ЕИАС.</t>
  </si>
  <si>
    <t>8.1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</si>
  <si>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</si>
  <si>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</si>
  <si>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</si>
  <si>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</si>
  <si>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</si>
  <si>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4.0</t>
  </si>
  <si>
    <t>Наименование инвестиционной программы/мероприятия</t>
  </si>
  <si>
    <t>Развитие централизованных систем водоснабжения и водоотведения городского округа города Октябрьский Республики Башкортостан</t>
  </si>
  <si>
    <t>Дата утверждения инвестиционной программы</t>
  </si>
  <si>
    <t>17.11.2016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</si>
  <si>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</si>
  <si>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</si>
  <si>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</si>
  <si>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30.10.2019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</si>
  <si>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</si>
  <si>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</si>
  <si>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</si>
  <si>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</si>
  <si>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</si>
  <si>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жилищно-коммунального хозяйства Республики Башкортостан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</si>
  <si>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</si>
  <si>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Наименование органа местного самоуправления, согласовавшего инвестиционную программу</t>
  </si>
  <si>
    <t>Администрация городского округа город Октябрьский Республики Башкортостан</t>
  </si>
  <si>
    <t>Срок начала реализации инвестиционной программы/мероприятия</t>
  </si>
  <si>
    <t>09.01.2017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</si>
  <si>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</si>
  <si>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</si>
  <si>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31.12.2019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</si>
  <si>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</si>
  <si>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</si>
  <si>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</si>
  <si>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</si>
  <si>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</si>
  <si>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</si>
  <si>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</si>
  <si>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</si>
  <si>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прибыль, направленная на инвестиции</t>
  </si>
  <si>
    <t>бюджет муниципального образования</t>
  </si>
  <si>
    <t>амортизация</t>
  </si>
  <si>
    <t>бюджет субъекта Российской Федерации</t>
  </si>
  <si>
    <t>прочие средства</t>
  </si>
  <si>
    <t>Добавить год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</si>
  <si>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</si>
  <si>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</si>
  <si>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</si>
  <si>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</si>
  <si>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</si>
  <si>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</si>
  <si>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</si>
  <si>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</si>
  <si>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</si>
  <si>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</si>
  <si>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</si>
  <si>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</si>
  <si>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</si>
  <si>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</si>
  <si>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</si>
  <si>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</si>
  <si>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</si>
  <si>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</si>
  <si>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</si>
  <si>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</si>
  <si>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</si>
  <si>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</si>
  <si>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</si>
  <si>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</si>
  <si>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</si>
  <si>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</si>
  <si>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9.4.2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</si>
  <si>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</si>
  <si>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</si>
  <si>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</si>
  <si>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</si>
  <si>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</si>
  <si>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</si>
  <si>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</si>
  <si>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</si>
  <si>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</si>
  <si>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</si>
  <si>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9.6.2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</si>
  <si>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</si>
  <si>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9.7</t>
  </si>
  <si>
    <t>Удельное водопотребление</t>
  </si>
  <si>
    <t>9.7.1</t>
  </si>
  <si>
    <t>куб. м/чел.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</si>
  <si>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</si>
  <si>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9.7.2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</si>
  <si>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</si>
  <si>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9.8</t>
  </si>
  <si>
    <t>Расход электроэнергии на поставку воды</t>
  </si>
  <si>
    <t>9.8.1</t>
  </si>
  <si>
    <t>кВт·ч /куб. м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</si>
  <si>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</si>
  <si>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9.8.2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</si>
  <si>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</si>
  <si>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9.9</t>
  </si>
  <si>
    <t>Количество аварий</t>
  </si>
  <si>
    <t>9.9.1</t>
  </si>
  <si>
    <t>ед./км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</si>
  <si>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</si>
  <si>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9.9.2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</si>
  <si>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</si>
  <si>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9.10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</si>
  <si>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</si>
  <si>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</si>
  <si>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9.10.1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</si>
  <si>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</si>
  <si>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</si>
  <si>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9.10.2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</si>
  <si>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</si>
  <si>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Добавить показатель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</si>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</sst>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theme="0"/>
      <name val="Tahoma"/>
      <family val="2"/>
      <charset val="204"/>
    </font>
    <font>
      <vertAlign val="superscript"/>
      <sz val="9"/>
      <color indexed="9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11"/>
      <name val="Wingdings 2"/>
      <family val="1"/>
      <charset val="2"/>
    </font>
    <font>
      <sz val="1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color indexed="9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9"/>
      <color indexed="2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b/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BCBCBC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6">
    <xf numFmtId="0" fontId="0" fillId="0" borderId="0"/>
    <xf numFmtId="0" fontId="2" fillId="0" borderId="0">
      <alignment horizontal="left" vertical="center"/>
    </xf>
    <xf numFmtId="0" fontId="6" fillId="0" borderId="0"/>
    <xf numFmtId="0" fontId="7" fillId="0" borderId="0"/>
    <xf numFmtId="0" fontId="6" fillId="0" borderId="0"/>
    <xf numFmtId="0" fontId="10" fillId="0" borderId="0" applyBorder="0">
      <alignment horizontal="center" vertical="center" wrapText="1"/>
    </xf>
    <xf numFmtId="4" fontId="2" fillId="4" borderId="7" applyBorder="0">
      <alignment horizontal="right"/>
    </xf>
    <xf numFmtId="0" fontId="6" fillId="0" borderId="0"/>
    <xf numFmtId="0" fontId="16" fillId="0" borderId="9" applyBorder="0">
      <alignment horizontal="center" vertical="center" wrapText="1"/>
    </xf>
    <xf numFmtId="49" fontId="2" fillId="0" borderId="0" applyBorder="0">
      <alignment vertical="top"/>
    </xf>
    <xf numFmtId="0" fontId="7" fillId="0" borderId="0"/>
    <xf numFmtId="49" fontId="22" fillId="6" borderId="0" applyBorder="0">
      <alignment vertical="top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/>
  </cellStyleXfs>
  <cellXfs count="243">
    <xf numFmtId="0" fontId="0" fillId="0" borderId="0" xfId="0"/>
    <xf numFmtId="0" fontId="2" fillId="0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right" vertical="center" wrapText="1" inden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2" fillId="2" borderId="3" xfId="2" applyNumberFormat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right" vertical="center" wrapText="1" indent="1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49" fontId="4" fillId="0" borderId="0" xfId="2" applyNumberFormat="1" applyFont="1" applyFill="1" applyBorder="1" applyAlignment="1" applyProtection="1">
      <alignment horizontal="center" vertical="center" wrapText="1"/>
    </xf>
    <xf numFmtId="3" fontId="4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right" vertical="center" wrapText="1" inden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 indent="1"/>
    </xf>
    <xf numFmtId="0" fontId="0" fillId="0" borderId="0" xfId="1" applyNumberFormat="1" applyFont="1" applyFill="1" applyBorder="1" applyAlignment="1" applyProtection="1">
      <alignment horizontal="right" vertical="center" wrapText="1" inden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 wrapText="1" indent="1"/>
    </xf>
    <xf numFmtId="49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 wrapText="1"/>
    </xf>
    <xf numFmtId="0" fontId="12" fillId="0" borderId="0" xfId="4" applyFont="1" applyFill="1" applyAlignment="1" applyProtection="1">
      <alignment vertical="center" wrapText="1"/>
    </xf>
    <xf numFmtId="0" fontId="13" fillId="0" borderId="0" xfId="4" applyFont="1" applyFill="1" applyAlignment="1" applyProtection="1">
      <alignment vertical="center" wrapText="1"/>
    </xf>
    <xf numFmtId="0" fontId="14" fillId="0" borderId="0" xfId="4" applyFont="1" applyFill="1" applyAlignment="1" applyProtection="1">
      <alignment vertical="center"/>
    </xf>
    <xf numFmtId="0" fontId="14" fillId="0" borderId="0" xfId="4" applyNumberFormat="1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2" fillId="0" borderId="0" xfId="4" applyFont="1" applyFill="1" applyBorder="1" applyAlignment="1" applyProtection="1">
      <alignment vertical="center" wrapText="1"/>
    </xf>
    <xf numFmtId="4" fontId="2" fillId="0" borderId="0" xfId="6" applyFont="1" applyFill="1" applyBorder="1" applyAlignment="1" applyProtection="1">
      <alignment horizontal="right" vertical="center" wrapText="1"/>
    </xf>
    <xf numFmtId="0" fontId="2" fillId="0" borderId="0" xfId="7" applyFont="1" applyFill="1" applyBorder="1" applyAlignment="1" applyProtection="1">
      <alignment horizontal="left" vertical="center" wrapText="1" indent="1"/>
    </xf>
    <xf numFmtId="4" fontId="0" fillId="0" borderId="0" xfId="6" applyFont="1" applyFill="1" applyBorder="1" applyAlignment="1" applyProtection="1">
      <alignment horizontal="center" vertical="center" wrapText="1"/>
    </xf>
    <xf numFmtId="4" fontId="2" fillId="0" borderId="0" xfId="6" applyFont="1" applyFill="1" applyBorder="1" applyAlignment="1" applyProtection="1">
      <alignment horizontal="center" vertical="center" wrapText="1"/>
    </xf>
    <xf numFmtId="0" fontId="9" fillId="0" borderId="0" xfId="4" applyFont="1" applyFill="1" applyAlignment="1" applyProtection="1">
      <alignment horizontal="center" vertical="center" wrapText="1"/>
    </xf>
    <xf numFmtId="0" fontId="2" fillId="0" borderId="0" xfId="4" applyFont="1" applyFill="1" applyAlignment="1" applyProtection="1">
      <alignment vertical="center" wrapText="1"/>
    </xf>
    <xf numFmtId="164" fontId="2" fillId="0" borderId="3" xfId="4" applyNumberFormat="1" applyFont="1" applyFill="1" applyBorder="1" applyAlignment="1" applyProtection="1">
      <alignment horizontal="center" vertical="center" wrapText="1"/>
    </xf>
    <xf numFmtId="164" fontId="2" fillId="0" borderId="3" xfId="8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 applyProtection="1">
      <alignment vertical="center"/>
    </xf>
    <xf numFmtId="0" fontId="2" fillId="0" borderId="0" xfId="4" applyNumberFormat="1" applyFont="1" applyFill="1" applyAlignment="1" applyProtection="1">
      <alignment vertical="center"/>
    </xf>
    <xf numFmtId="0" fontId="17" fillId="0" borderId="0" xfId="4" applyFont="1" applyFill="1" applyBorder="1" applyAlignment="1" applyProtection="1">
      <alignment horizontal="center" vertical="center" wrapText="1"/>
    </xf>
    <xf numFmtId="49" fontId="17" fillId="0" borderId="10" xfId="8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Alignment="1" applyProtection="1">
      <alignment vertical="center"/>
    </xf>
    <xf numFmtId="0" fontId="4" fillId="5" borderId="11" xfId="4" applyFont="1" applyFill="1" applyBorder="1" applyAlignment="1" applyProtection="1">
      <alignment horizontal="center" vertical="center" wrapText="1"/>
    </xf>
    <xf numFmtId="0" fontId="4" fillId="5" borderId="12" xfId="4" applyFont="1" applyFill="1" applyBorder="1" applyAlignment="1" applyProtection="1">
      <alignment horizontal="center" vertical="center" wrapText="1"/>
    </xf>
    <xf numFmtId="49" fontId="2" fillId="5" borderId="10" xfId="2" applyNumberFormat="1" applyFont="1" applyFill="1" applyBorder="1" applyAlignment="1" applyProtection="1">
      <alignment horizontal="center" vertical="center" wrapText="1"/>
    </xf>
    <xf numFmtId="49" fontId="4" fillId="5" borderId="12" xfId="4" applyNumberFormat="1" applyFont="1" applyFill="1" applyBorder="1" applyAlignment="1" applyProtection="1">
      <alignment horizontal="left" vertical="center" wrapText="1"/>
    </xf>
    <xf numFmtId="49" fontId="2" fillId="5" borderId="10" xfId="9" applyNumberFormat="1" applyFill="1" applyBorder="1" applyAlignment="1" applyProtection="1">
      <alignment horizontal="left" vertical="center"/>
    </xf>
    <xf numFmtId="49" fontId="4" fillId="5" borderId="13" xfId="4" applyNumberFormat="1" applyFont="1" applyFill="1" applyBorder="1" applyAlignment="1" applyProtection="1">
      <alignment horizontal="left" vertical="center" wrapText="1"/>
    </xf>
    <xf numFmtId="0" fontId="2" fillId="0" borderId="14" xfId="4" applyFont="1" applyFill="1" applyBorder="1" applyAlignment="1" applyProtection="1">
      <alignment vertical="center"/>
    </xf>
    <xf numFmtId="14" fontId="19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center" vertical="center" wrapText="1"/>
    </xf>
    <xf numFmtId="14" fontId="2" fillId="0" borderId="3" xfId="2" applyNumberFormat="1" applyFont="1" applyFill="1" applyBorder="1" applyAlignment="1" applyProtection="1">
      <alignment horizontal="left" vertical="center" wrapText="1" indent="1"/>
    </xf>
    <xf numFmtId="49" fontId="16" fillId="5" borderId="6" xfId="9" applyFont="1" applyFill="1" applyBorder="1" applyAlignment="1" applyProtection="1">
      <alignment horizontal="right" vertical="center" wrapText="1"/>
    </xf>
    <xf numFmtId="49" fontId="20" fillId="5" borderId="10" xfId="9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left" vertical="center" indent="1"/>
    </xf>
    <xf numFmtId="0" fontId="0" fillId="5" borderId="5" xfId="0" applyFont="1" applyFill="1" applyBorder="1" applyAlignment="1" applyProtection="1">
      <alignment horizontal="right" vertical="center" wrapText="1"/>
    </xf>
    <xf numFmtId="0" fontId="14" fillId="0" borderId="0" xfId="4" applyFont="1" applyFill="1" applyAlignment="1" applyProtection="1">
      <alignment vertical="center" wrapText="1"/>
    </xf>
    <xf numFmtId="0" fontId="4" fillId="0" borderId="0" xfId="4" applyFont="1" applyFill="1" applyAlignment="1" applyProtection="1">
      <alignment vertical="center" wrapText="1"/>
    </xf>
    <xf numFmtId="49" fontId="9" fillId="0" borderId="3" xfId="8" applyNumberFormat="1" applyFont="1" applyFill="1" applyBorder="1" applyAlignment="1" applyProtection="1">
      <alignment horizontal="center" vertical="top" wrapText="1"/>
    </xf>
    <xf numFmtId="14" fontId="2" fillId="2" borderId="3" xfId="2" applyNumberFormat="1" applyFont="1" applyFill="1" applyBorder="1" applyAlignment="1" applyProtection="1">
      <alignment horizontal="left" vertical="center" wrapText="1" indent="1"/>
    </xf>
    <xf numFmtId="49" fontId="2" fillId="2" borderId="3" xfId="4" applyNumberFormat="1" applyFont="1" applyFill="1" applyBorder="1" applyAlignment="1" applyProtection="1">
      <alignment horizontal="center" vertical="center" wrapText="1"/>
    </xf>
    <xf numFmtId="49" fontId="16" fillId="5" borderId="10" xfId="9" applyFont="1" applyFill="1" applyBorder="1" applyAlignment="1" applyProtection="1">
      <alignment horizontal="right" vertical="center" wrapText="1"/>
    </xf>
    <xf numFmtId="0" fontId="0" fillId="5" borderId="10" xfId="0" applyFont="1" applyFill="1" applyBorder="1" applyAlignment="1" applyProtection="1">
      <alignment horizontal="right" vertical="center" wrapText="1"/>
    </xf>
    <xf numFmtId="49" fontId="21" fillId="5" borderId="10" xfId="9" applyFont="1" applyFill="1" applyBorder="1" applyAlignment="1" applyProtection="1">
      <alignment horizontal="left" vertical="center" indent="1"/>
    </xf>
    <xf numFmtId="49" fontId="2" fillId="5" borderId="10" xfId="9" applyFont="1" applyFill="1" applyBorder="1" applyAlignment="1" applyProtection="1">
      <alignment horizontal="right" vertical="center" wrapText="1"/>
    </xf>
    <xf numFmtId="49" fontId="2" fillId="5" borderId="5" xfId="9" applyFont="1" applyFill="1" applyBorder="1" applyAlignment="1" applyProtection="1">
      <alignment horizontal="right" vertical="center" wrapText="1"/>
    </xf>
    <xf numFmtId="0" fontId="2" fillId="0" borderId="19" xfId="4" applyFont="1" applyFill="1" applyBorder="1" applyAlignment="1" applyProtection="1">
      <alignment vertical="center" wrapText="1"/>
    </xf>
    <xf numFmtId="0" fontId="11" fillId="0" borderId="0" xfId="10" applyFont="1" applyBorder="1" applyAlignment="1">
      <alignment vertical="center" wrapText="1"/>
    </xf>
    <xf numFmtId="0" fontId="11" fillId="0" borderId="0" xfId="10" applyFont="1" applyFill="1" applyBorder="1" applyAlignment="1" applyProtection="1">
      <alignment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2" fillId="0" borderId="6" xfId="8" applyFont="1" applyFill="1" applyBorder="1" applyAlignment="1" applyProtection="1">
      <alignment horizontal="left" vertical="top" wrapText="1"/>
    </xf>
    <xf numFmtId="0" fontId="2" fillId="0" borderId="3" xfId="8" applyFont="1" applyFill="1" applyBorder="1" applyAlignment="1" applyProtection="1">
      <alignment horizontal="center" vertical="center" wrapText="1"/>
    </xf>
    <xf numFmtId="49" fontId="17" fillId="0" borderId="8" xfId="8" applyNumberFormat="1" applyFont="1" applyFill="1" applyBorder="1" applyAlignment="1" applyProtection="1">
      <alignment horizontal="center" vertical="center" wrapText="1"/>
    </xf>
    <xf numFmtId="0" fontId="17" fillId="0" borderId="8" xfId="8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 applyFill="1" applyBorder="1" applyAlignment="1" applyProtection="1">
      <alignment horizontal="center" vertical="center" wrapText="1"/>
    </xf>
    <xf numFmtId="49" fontId="2" fillId="0" borderId="20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/>
    </xf>
    <xf numFmtId="0" fontId="2" fillId="2" borderId="3" xfId="4" applyNumberFormat="1" applyFont="1" applyFill="1" applyBorder="1" applyAlignment="1" applyProtection="1">
      <alignment horizontal="right" vertical="center" wrapText="1"/>
    </xf>
    <xf numFmtId="0" fontId="2" fillId="0" borderId="3" xfId="4" applyFont="1" applyFill="1" applyBorder="1" applyAlignment="1" applyProtection="1">
      <alignment vertical="center" wrapText="1"/>
    </xf>
    <xf numFmtId="4" fontId="2" fillId="3" borderId="3" xfId="4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4" applyNumberFormat="1" applyFont="1" applyFill="1" applyBorder="1" applyAlignment="1" applyProtection="1">
      <alignment horizontal="right" vertical="center" wrapText="1"/>
    </xf>
    <xf numFmtId="0" fontId="2" fillId="0" borderId="3" xfId="4" applyFont="1" applyFill="1" applyBorder="1" applyAlignment="1" applyProtection="1">
      <alignment horizontal="left" vertical="center" wrapText="1" indent="1"/>
    </xf>
    <xf numFmtId="14" fontId="2" fillId="0" borderId="0" xfId="4" applyNumberFormat="1" applyFont="1" applyFill="1" applyBorder="1" applyAlignment="1" applyProtection="1">
      <alignment horizontal="center" vertical="center" wrapText="1"/>
    </xf>
    <xf numFmtId="49" fontId="16" fillId="0" borderId="0" xfId="11" applyFont="1" applyFill="1" applyBorder="1" applyAlignment="1" applyProtection="1">
      <alignment horizontal="center" vertical="center"/>
    </xf>
    <xf numFmtId="0" fontId="2" fillId="0" borderId="3" xfId="4" applyFont="1" applyFill="1" applyBorder="1" applyAlignment="1" applyProtection="1">
      <alignment horizontal="left" vertical="center" wrapText="1" indent="2"/>
    </xf>
    <xf numFmtId="165" fontId="2" fillId="3" borderId="3" xfId="4" applyNumberFormat="1" applyFont="1" applyFill="1" applyBorder="1" applyAlignment="1" applyProtection="1">
      <alignment horizontal="right" vertical="center" wrapText="1"/>
      <protection locked="0"/>
    </xf>
    <xf numFmtId="49" fontId="2" fillId="7" borderId="3" xfId="2" applyNumberFormat="1" applyFont="1" applyFill="1" applyBorder="1" applyAlignment="1" applyProtection="1">
      <alignment horizontal="left" vertical="center" wrapText="1"/>
    </xf>
    <xf numFmtId="49" fontId="2" fillId="0" borderId="21" xfId="4" applyNumberFormat="1" applyFont="1" applyFill="1" applyBorder="1" applyAlignment="1" applyProtection="1">
      <alignment horizontal="center" vertical="center" wrapText="1"/>
    </xf>
    <xf numFmtId="0" fontId="2" fillId="0" borderId="16" xfId="4" applyFont="1" applyFill="1" applyBorder="1" applyAlignment="1" applyProtection="1">
      <alignment horizontal="left" vertical="center" wrapText="1" indent="1"/>
    </xf>
    <xf numFmtId="0" fontId="2" fillId="0" borderId="16" xfId="4" applyFont="1" applyFill="1" applyBorder="1" applyAlignment="1" applyProtection="1">
      <alignment horizontal="center" vertical="center" wrapText="1"/>
    </xf>
    <xf numFmtId="4" fontId="2" fillId="2" borderId="16" xfId="4" applyNumberFormat="1" applyFont="1" applyFill="1" applyBorder="1" applyAlignment="1" applyProtection="1">
      <alignment horizontal="right" vertical="center" wrapText="1"/>
    </xf>
    <xf numFmtId="49" fontId="2" fillId="0" borderId="3" xfId="4" applyNumberFormat="1" applyFont="1" applyFill="1" applyBorder="1" applyAlignment="1" applyProtection="1">
      <alignment vertical="center" wrapText="1"/>
    </xf>
    <xf numFmtId="0" fontId="2" fillId="0" borderId="16" xfId="4" applyFont="1" applyFill="1" applyBorder="1" applyAlignment="1" applyProtection="1">
      <alignment vertical="top" wrapText="1"/>
    </xf>
    <xf numFmtId="4" fontId="2" fillId="0" borderId="3" xfId="4" applyNumberFormat="1" applyFont="1" applyFill="1" applyBorder="1" applyAlignment="1" applyProtection="1">
      <alignment horizontal="right" vertical="center" wrapText="1"/>
    </xf>
    <xf numFmtId="0" fontId="2" fillId="0" borderId="17" xfId="4" applyFont="1" applyFill="1" applyBorder="1" applyAlignment="1" applyProtection="1">
      <alignment vertical="top" wrapText="1"/>
    </xf>
    <xf numFmtId="49" fontId="9" fillId="0" borderId="0" xfId="4" applyNumberFormat="1" applyFont="1" applyFill="1" applyBorder="1" applyAlignment="1" applyProtection="1">
      <alignment horizontal="center" vertical="top" wrapText="1"/>
    </xf>
    <xf numFmtId="49" fontId="2" fillId="0" borderId="3" xfId="4" applyNumberFormat="1" applyFont="1" applyFill="1" applyBorder="1" applyAlignment="1" applyProtection="1">
      <alignment horizontal="center" vertical="center" wrapText="1"/>
    </xf>
    <xf numFmtId="49" fontId="2" fillId="3" borderId="3" xfId="4" applyNumberFormat="1" applyFont="1" applyFill="1" applyBorder="1" applyAlignment="1" applyProtection="1">
      <alignment horizontal="left" vertical="center" wrapText="1" indent="2"/>
      <protection locked="0"/>
    </xf>
    <xf numFmtId="4" fontId="2" fillId="4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4" applyFont="1" applyFill="1" applyBorder="1" applyAlignment="1" applyProtection="1">
      <alignment vertical="top" wrapText="1"/>
    </xf>
    <xf numFmtId="49" fontId="2" fillId="5" borderId="6" xfId="4" applyNumberFormat="1" applyFont="1" applyFill="1" applyBorder="1" applyAlignment="1" applyProtection="1">
      <alignment vertical="center" wrapText="1"/>
    </xf>
    <xf numFmtId="49" fontId="21" fillId="5" borderId="10" xfId="9" applyFont="1" applyFill="1" applyBorder="1" applyAlignment="1" applyProtection="1">
      <alignment horizontal="left" vertical="center" indent="2"/>
    </xf>
    <xf numFmtId="0" fontId="2" fillId="5" borderId="10" xfId="4" applyFont="1" applyFill="1" applyBorder="1" applyAlignment="1" applyProtection="1">
      <alignment vertical="center" wrapText="1"/>
    </xf>
    <xf numFmtId="0" fontId="4" fillId="5" borderId="5" xfId="4" applyFont="1" applyFill="1" applyBorder="1" applyAlignment="1" applyProtection="1">
      <alignment vertical="center" wrapText="1"/>
    </xf>
    <xf numFmtId="0" fontId="2" fillId="0" borderId="16" xfId="4" applyFont="1" applyFill="1" applyBorder="1" applyAlignment="1" applyProtection="1">
      <alignment vertical="center" wrapText="1"/>
    </xf>
    <xf numFmtId="49" fontId="23" fillId="4" borderId="3" xfId="12" applyNumberFormat="1" applyFill="1" applyBorder="1" applyAlignment="1" applyProtection="1">
      <alignment horizontal="left" vertical="center" wrapText="1"/>
      <protection locked="0"/>
    </xf>
    <xf numFmtId="0" fontId="2" fillId="0" borderId="17" xfId="4" applyFont="1" applyFill="1" applyBorder="1" applyAlignment="1" applyProtection="1">
      <alignment vertical="center" wrapText="1"/>
    </xf>
    <xf numFmtId="0" fontId="2" fillId="0" borderId="18" xfId="4" applyFont="1" applyFill="1" applyBorder="1" applyAlignment="1" applyProtection="1">
      <alignment vertical="center" wrapText="1"/>
    </xf>
    <xf numFmtId="49" fontId="2" fillId="0" borderId="18" xfId="4" applyNumberFormat="1" applyFont="1" applyFill="1" applyBorder="1" applyAlignment="1" applyProtection="1">
      <alignment horizontal="center" vertical="center" wrapText="1"/>
    </xf>
    <xf numFmtId="0" fontId="2" fillId="0" borderId="18" xfId="4" applyFont="1" applyFill="1" applyBorder="1" applyAlignment="1" applyProtection="1">
      <alignment horizontal="left" vertical="center" wrapText="1"/>
    </xf>
    <xf numFmtId="0" fontId="2" fillId="0" borderId="18" xfId="4" applyFont="1" applyFill="1" applyBorder="1" applyAlignment="1" applyProtection="1">
      <alignment horizontal="center" vertical="center" wrapText="1"/>
    </xf>
    <xf numFmtId="49" fontId="2" fillId="0" borderId="18" xfId="4" applyNumberFormat="1" applyFont="1" applyFill="1" applyBorder="1" applyAlignment="1" applyProtection="1">
      <alignment horizontal="left" vertical="center" wrapText="1"/>
    </xf>
    <xf numFmtId="0" fontId="2" fillId="0" borderId="0" xfId="4" applyFont="1" applyFill="1" applyAlignment="1" applyProtection="1">
      <alignment horizontal="right" vertical="top" wrapText="1"/>
    </xf>
    <xf numFmtId="0" fontId="2" fillId="0" borderId="0" xfId="4" applyFont="1" applyFill="1" applyAlignment="1" applyProtection="1">
      <alignment horizontal="left" vertical="center" wrapText="1"/>
    </xf>
    <xf numFmtId="0" fontId="8" fillId="0" borderId="0" xfId="4" applyFont="1" applyFill="1" applyBorder="1" applyAlignment="1" applyProtection="1">
      <alignment vertical="center" wrapText="1"/>
    </xf>
    <xf numFmtId="0" fontId="8" fillId="0" borderId="0" xfId="4" applyFont="1" applyFill="1" applyAlignment="1" applyProtection="1">
      <alignment vertical="center" wrapText="1"/>
    </xf>
    <xf numFmtId="0" fontId="25" fillId="0" borderId="0" xfId="4" applyFont="1" applyFill="1" applyAlignment="1" applyProtection="1">
      <alignment vertical="center" wrapText="1"/>
    </xf>
    <xf numFmtId="0" fontId="2" fillId="0" borderId="0" xfId="5" applyFont="1" applyFill="1" applyBorder="1" applyAlignment="1" applyProtection="1">
      <alignment vertical="center" wrapText="1"/>
    </xf>
    <xf numFmtId="0" fontId="2" fillId="0" borderId="0" xfId="4" applyFont="1" applyFill="1" applyBorder="1" applyAlignment="1" applyProtection="1">
      <alignment horizontal="center" vertical="center" wrapText="1"/>
    </xf>
    <xf numFmtId="0" fontId="16" fillId="0" borderId="0" xfId="4" applyFont="1" applyFill="1" applyBorder="1" applyAlignment="1" applyProtection="1">
      <alignment horizontal="center" vertical="center" wrapText="1"/>
    </xf>
    <xf numFmtId="0" fontId="2" fillId="0" borderId="3" xfId="8" applyFont="1" applyFill="1" applyBorder="1" applyAlignment="1" applyProtection="1">
      <alignment horizontal="left" vertical="top" wrapText="1"/>
    </xf>
    <xf numFmtId="0" fontId="2" fillId="0" borderId="0" xfId="8" applyFont="1" applyFill="1" applyBorder="1" applyAlignment="1" applyProtection="1">
      <alignment vertical="top" wrapText="1"/>
    </xf>
    <xf numFmtId="49" fontId="17" fillId="0" borderId="0" xfId="8" applyNumberFormat="1" applyFont="1" applyFill="1" applyBorder="1" applyAlignment="1" applyProtection="1">
      <alignment horizontal="center" vertical="center" wrapText="1"/>
    </xf>
    <xf numFmtId="0" fontId="17" fillId="0" borderId="0" xfId="8" applyNumberFormat="1" applyFont="1" applyFill="1" applyBorder="1" applyAlignment="1" applyProtection="1">
      <alignment horizontal="center" vertical="center" wrapText="1"/>
    </xf>
    <xf numFmtId="49" fontId="2" fillId="0" borderId="23" xfId="4" applyNumberFormat="1" applyFont="1" applyFill="1" applyBorder="1" applyAlignment="1" applyProtection="1">
      <alignment horizontal="center" vertical="center" wrapText="1"/>
    </xf>
    <xf numFmtId="0" fontId="2" fillId="0" borderId="23" xfId="4" applyFont="1" applyFill="1" applyBorder="1" applyAlignment="1" applyProtection="1">
      <alignment horizontal="left" vertical="center" wrapText="1"/>
    </xf>
    <xf numFmtId="4" fontId="2" fillId="0" borderId="23" xfId="4" applyNumberFormat="1" applyFont="1" applyFill="1" applyBorder="1" applyAlignment="1" applyProtection="1">
      <alignment horizontal="center" vertical="center" wrapText="1"/>
    </xf>
    <xf numFmtId="4" fontId="2" fillId="3" borderId="23" xfId="4" applyNumberFormat="1" applyFont="1" applyFill="1" applyBorder="1" applyAlignment="1" applyProtection="1">
      <alignment horizontal="right" vertical="center" wrapText="1"/>
      <protection locked="0"/>
    </xf>
    <xf numFmtId="4" fontId="2" fillId="0" borderId="24" xfId="4" applyNumberFormat="1" applyFont="1" applyFill="1" applyBorder="1" applyAlignment="1" applyProtection="1">
      <alignment horizontal="center" vertical="center" wrapText="1"/>
    </xf>
    <xf numFmtId="0" fontId="2" fillId="0" borderId="25" xfId="4" applyFont="1" applyFill="1" applyBorder="1" applyAlignment="1" applyProtection="1">
      <alignment horizontal="left" vertical="center" wrapText="1" indent="1"/>
    </xf>
    <xf numFmtId="4" fontId="2" fillId="0" borderId="3" xfId="4" applyNumberFormat="1" applyFont="1" applyFill="1" applyBorder="1" applyAlignment="1" applyProtection="1">
      <alignment horizontal="center" vertical="center" wrapText="1"/>
    </xf>
    <xf numFmtId="4" fontId="2" fillId="3" borderId="24" xfId="4" applyNumberFormat="1" applyFont="1" applyFill="1" applyBorder="1" applyAlignment="1" applyProtection="1">
      <alignment horizontal="right" vertical="center" wrapText="1"/>
      <protection locked="0"/>
    </xf>
    <xf numFmtId="49" fontId="2" fillId="0" borderId="26" xfId="4" applyNumberFormat="1" applyFont="1" applyFill="1" applyBorder="1" applyAlignment="1" applyProtection="1">
      <alignment horizontal="center" vertical="center" wrapText="1"/>
    </xf>
    <xf numFmtId="49" fontId="27" fillId="0" borderId="3" xfId="4" applyNumberFormat="1" applyFont="1" applyFill="1" applyBorder="1" applyAlignment="1" applyProtection="1">
      <alignment horizontal="left" vertical="center" wrapText="1" indent="1"/>
    </xf>
    <xf numFmtId="49" fontId="28" fillId="0" borderId="3" xfId="13" applyNumberFormat="1" applyFont="1" applyFill="1" applyBorder="1" applyAlignment="1" applyProtection="1">
      <alignment horizontal="center" vertical="center" wrapText="1"/>
    </xf>
    <xf numFmtId="0" fontId="2" fillId="0" borderId="23" xfId="4" applyFont="1" applyFill="1" applyBorder="1" applyAlignment="1" applyProtection="1">
      <alignment horizontal="left" vertical="center" wrapText="1" indent="1"/>
    </xf>
    <xf numFmtId="4" fontId="2" fillId="3" borderId="18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23" xfId="4" applyFont="1" applyFill="1" applyBorder="1" applyAlignment="1" applyProtection="1">
      <alignment horizontal="left" vertical="center" wrapText="1" indent="2"/>
    </xf>
    <xf numFmtId="49" fontId="23" fillId="3" borderId="3" xfId="12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4" applyFont="1" applyFill="1" applyAlignment="1" applyProtection="1">
      <alignment vertical="top"/>
    </xf>
    <xf numFmtId="0" fontId="24" fillId="0" borderId="0" xfId="4" applyFont="1" applyFill="1" applyAlignment="1" applyProtection="1">
      <alignment vertical="center" wrapText="1"/>
    </xf>
    <xf numFmtId="49" fontId="31" fillId="0" borderId="3" xfId="9" applyFont="1" applyFill="1" applyBorder="1" applyAlignment="1" applyProtection="1">
      <alignment horizontal="center" vertical="center" wrapText="1"/>
    </xf>
    <xf numFmtId="49" fontId="17" fillId="0" borderId="27" xfId="8" applyNumberFormat="1" applyFont="1" applyFill="1" applyBorder="1" applyAlignment="1" applyProtection="1">
      <alignment horizontal="center" vertical="center" wrapText="1"/>
    </xf>
    <xf numFmtId="49" fontId="17" fillId="0" borderId="28" xfId="8" applyNumberFormat="1" applyFont="1" applyFill="1" applyBorder="1" applyAlignment="1" applyProtection="1">
      <alignment horizontal="center" vertical="center" wrapText="1"/>
    </xf>
    <xf numFmtId="0" fontId="8" fillId="0" borderId="29" xfId="14" applyNumberFormat="1" applyFont="1" applyFill="1" applyBorder="1" applyAlignment="1" applyProtection="1">
      <alignment horizontal="center" wrapText="1"/>
    </xf>
    <xf numFmtId="0" fontId="2" fillId="0" borderId="0" xfId="14" applyNumberFormat="1" applyFont="1" applyFill="1" applyBorder="1" applyAlignment="1" applyProtection="1">
      <alignment horizontal="center" wrapText="1"/>
    </xf>
    <xf numFmtId="0" fontId="2" fillId="0" borderId="18" xfId="15" applyFont="1" applyFill="1" applyBorder="1" applyAlignment="1" applyProtection="1">
      <alignment vertical="center" wrapText="1"/>
    </xf>
    <xf numFmtId="0" fontId="2" fillId="0" borderId="23" xfId="4" applyFont="1" applyFill="1" applyBorder="1" applyAlignment="1" applyProtection="1">
      <alignment horizontal="center" vertical="center" wrapText="1"/>
    </xf>
    <xf numFmtId="49" fontId="2" fillId="3" borderId="23" xfId="4" applyNumberFormat="1" applyFont="1" applyFill="1" applyBorder="1" applyAlignment="1" applyProtection="1">
      <alignment horizontal="left" vertical="center" wrapText="1"/>
      <protection locked="0"/>
    </xf>
    <xf numFmtId="0" fontId="8" fillId="0" borderId="30" xfId="14" applyNumberFormat="1" applyFont="1" applyFill="1" applyBorder="1" applyAlignment="1" applyProtection="1">
      <alignment horizontal="center" wrapText="1"/>
    </xf>
    <xf numFmtId="49" fontId="0" fillId="3" borderId="3" xfId="2" applyNumberFormat="1" applyFont="1" applyFill="1" applyBorder="1" applyAlignment="1" applyProtection="1">
      <alignment horizontal="center" vertical="center" wrapText="1"/>
      <protection locked="0"/>
    </xf>
    <xf numFmtId="49" fontId="2" fillId="7" borderId="23" xfId="2" applyNumberFormat="1" applyFont="1" applyFill="1" applyBorder="1" applyAlignment="1" applyProtection="1">
      <alignment horizontal="left" vertical="center" wrapText="1"/>
    </xf>
    <xf numFmtId="4" fontId="2" fillId="2" borderId="23" xfId="4" applyNumberFormat="1" applyFont="1" applyFill="1" applyBorder="1" applyAlignment="1" applyProtection="1">
      <alignment horizontal="right" vertical="center" wrapText="1"/>
    </xf>
    <xf numFmtId="0" fontId="14" fillId="0" borderId="30" xfId="14" applyNumberFormat="1" applyFont="1" applyFill="1" applyBorder="1" applyAlignment="1" applyProtection="1">
      <alignment horizontal="center" wrapText="1"/>
    </xf>
    <xf numFmtId="0" fontId="4" fillId="0" borderId="0" xfId="14" applyNumberFormat="1" applyFont="1" applyFill="1" applyBorder="1" applyAlignment="1" applyProtection="1">
      <alignment horizontal="center" wrapText="1"/>
    </xf>
    <xf numFmtId="1" fontId="2" fillId="3" borderId="6" xfId="4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24" xfId="4" applyNumberFormat="1" applyFont="1" applyFill="1" applyBorder="1" applyAlignment="1" applyProtection="1">
      <alignment horizontal="center" vertical="center" wrapText="1"/>
    </xf>
    <xf numFmtId="49" fontId="2" fillId="3" borderId="6" xfId="4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24" xfId="4" applyFont="1" applyFill="1" applyBorder="1" applyAlignment="1" applyProtection="1">
      <alignment horizontal="center" vertical="center" wrapText="1"/>
    </xf>
    <xf numFmtId="4" fontId="2" fillId="4" borderId="23" xfId="4" applyNumberFormat="1" applyFont="1" applyFill="1" applyBorder="1" applyAlignment="1" applyProtection="1">
      <alignment horizontal="right" vertical="center" wrapText="1"/>
      <protection locked="0"/>
    </xf>
    <xf numFmtId="49" fontId="33" fillId="5" borderId="25" xfId="9" applyFont="1" applyFill="1" applyBorder="1" applyAlignment="1" applyProtection="1">
      <alignment horizontal="left" vertical="center"/>
    </xf>
    <xf numFmtId="49" fontId="21" fillId="5" borderId="31" xfId="9" applyFont="1" applyFill="1" applyBorder="1" applyAlignment="1" applyProtection="1">
      <alignment horizontal="left" vertical="center" indent="2"/>
    </xf>
    <xf numFmtId="49" fontId="21" fillId="5" borderId="32" xfId="9" applyFont="1" applyFill="1" applyBorder="1" applyAlignment="1" applyProtection="1">
      <alignment horizontal="left" vertical="center" indent="1"/>
    </xf>
    <xf numFmtId="49" fontId="21" fillId="5" borderId="32" xfId="9" applyFont="1" applyFill="1" applyBorder="1" applyAlignment="1" applyProtection="1">
      <alignment horizontal="left" vertical="center"/>
    </xf>
    <xf numFmtId="49" fontId="34" fillId="0" borderId="17" xfId="9" applyFont="1" applyFill="1" applyBorder="1" applyAlignment="1" applyProtection="1">
      <alignment horizontal="left" vertical="center"/>
    </xf>
    <xf numFmtId="49" fontId="2" fillId="0" borderId="33" xfId="4" applyNumberFormat="1" applyFont="1" applyFill="1" applyBorder="1" applyAlignment="1" applyProtection="1">
      <alignment horizontal="center" vertical="center" wrapText="1"/>
    </xf>
    <xf numFmtId="0" fontId="2" fillId="0" borderId="33" xfId="4" applyFont="1" applyFill="1" applyBorder="1" applyAlignment="1" applyProtection="1">
      <alignment horizontal="center" vertical="center" wrapText="1"/>
    </xf>
    <xf numFmtId="4" fontId="2" fillId="2" borderId="33" xfId="4" applyNumberFormat="1" applyFont="1" applyFill="1" applyBorder="1" applyAlignment="1" applyProtection="1">
      <alignment horizontal="right" vertical="center" wrapText="1"/>
    </xf>
    <xf numFmtId="0" fontId="2" fillId="0" borderId="23" xfId="4" applyNumberFormat="1" applyFont="1" applyFill="1" applyBorder="1" applyAlignment="1" applyProtection="1">
      <alignment horizontal="center" vertical="center" wrapText="1"/>
    </xf>
    <xf numFmtId="49" fontId="33" fillId="5" borderId="34" xfId="9" applyFont="1" applyFill="1" applyBorder="1" applyAlignment="1" applyProtection="1">
      <alignment horizontal="left" vertical="center" indent="1"/>
    </xf>
    <xf numFmtId="49" fontId="21" fillId="5" borderId="31" xfId="9" applyFont="1" applyFill="1" applyBorder="1" applyAlignment="1" applyProtection="1">
      <alignment horizontal="left" vertical="center" indent="1"/>
    </xf>
    <xf numFmtId="49" fontId="21" fillId="5" borderId="31" xfId="9" applyFont="1" applyFill="1" applyBorder="1" applyAlignment="1" applyProtection="1">
      <alignment horizontal="left" vertical="center"/>
    </xf>
    <xf numFmtId="0" fontId="4" fillId="0" borderId="0" xfId="14" applyNumberFormat="1" applyFont="1" applyFill="1" applyBorder="1" applyAlignment="1" applyProtection="1"/>
    <xf numFmtId="0" fontId="14" fillId="0" borderId="15" xfId="14" applyNumberFormat="1" applyFont="1" applyFill="1" applyBorder="1" applyAlignment="1" applyProtection="1"/>
    <xf numFmtId="49" fontId="2" fillId="3" borderId="3" xfId="4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49" fontId="33" fillId="5" borderId="26" xfId="9" applyFont="1" applyFill="1" applyBorder="1" applyAlignment="1" applyProtection="1">
      <alignment horizontal="left" vertical="center" indent="1"/>
    </xf>
    <xf numFmtId="49" fontId="21" fillId="5" borderId="35" xfId="9" applyFont="1" applyFill="1" applyBorder="1" applyAlignment="1" applyProtection="1">
      <alignment horizontal="left" vertical="center" indent="1"/>
    </xf>
    <xf numFmtId="49" fontId="21" fillId="5" borderId="35" xfId="9" applyFont="1" applyFill="1" applyBorder="1" applyAlignment="1" applyProtection="1">
      <alignment horizontal="left" vertical="center"/>
    </xf>
    <xf numFmtId="0" fontId="14" fillId="0" borderId="30" xfId="14" applyNumberFormat="1" applyFont="1" applyFill="1" applyBorder="1" applyAlignment="1" applyProtection="1"/>
    <xf numFmtId="49" fontId="2" fillId="3" borderId="6" xfId="4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29" xfId="14" applyNumberFormat="1" applyFont="1" applyFill="1" applyBorder="1" applyAlignment="1" applyProtection="1"/>
    <xf numFmtId="0" fontId="4" fillId="0" borderId="29" xfId="14" applyNumberFormat="1" applyFont="1" applyFill="1" applyBorder="1" applyAlignment="1" applyProtection="1"/>
    <xf numFmtId="0" fontId="2" fillId="0" borderId="20" xfId="4" applyFont="1" applyFill="1" applyBorder="1" applyAlignment="1" applyProtection="1">
      <alignment vertical="center" wrapText="1"/>
    </xf>
    <xf numFmtId="49" fontId="33" fillId="5" borderId="25" xfId="9" applyFont="1" applyFill="1" applyBorder="1" applyAlignment="1" applyProtection="1">
      <alignment horizontal="left" vertical="center" indent="1"/>
    </xf>
    <xf numFmtId="49" fontId="34" fillId="0" borderId="18" xfId="9" applyFont="1" applyFill="1" applyBorder="1" applyAlignment="1" applyProtection="1">
      <alignment horizontal="left" vertical="center"/>
    </xf>
    <xf numFmtId="0" fontId="35" fillId="0" borderId="0" xfId="14" applyFont="1" applyBorder="1"/>
    <xf numFmtId="0" fontId="36" fillId="0" borderId="0" xfId="14" applyNumberFormat="1" applyFont="1" applyFill="1" applyBorder="1" applyAlignment="1" applyProtection="1">
      <alignment horizontal="right" vertical="top"/>
    </xf>
    <xf numFmtId="0" fontId="30" fillId="0" borderId="0" xfId="4" applyFont="1" applyFill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left" vertical="center" wrapText="1" indent="1"/>
    </xf>
    <xf numFmtId="0" fontId="11" fillId="0" borderId="5" xfId="5" applyFont="1" applyFill="1" applyBorder="1" applyAlignment="1" applyProtection="1">
      <alignment horizontal="left" vertical="center" wrapText="1" indent="1"/>
    </xf>
    <xf numFmtId="0" fontId="11" fillId="0" borderId="3" xfId="5" applyFont="1" applyFill="1" applyBorder="1" applyAlignment="1" applyProtection="1">
      <alignment horizontal="left" vertical="center" wrapText="1" indent="1"/>
    </xf>
    <xf numFmtId="0" fontId="11" fillId="0" borderId="6" xfId="5" applyFont="1" applyFill="1" applyBorder="1" applyAlignment="1" applyProtection="1">
      <alignment horizontal="left" vertical="center" wrapText="1" indent="1"/>
    </xf>
    <xf numFmtId="0" fontId="2" fillId="0" borderId="0" xfId="4" applyFont="1" applyFill="1" applyBorder="1" applyAlignment="1" applyProtection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left" vertical="center" wrapText="1"/>
    </xf>
    <xf numFmtId="0" fontId="2" fillId="0" borderId="3" xfId="4" applyFont="1" applyFill="1" applyBorder="1" applyAlignment="1" applyProtection="1">
      <alignment horizontal="center" vertical="center" wrapText="1"/>
    </xf>
    <xf numFmtId="4" fontId="2" fillId="0" borderId="3" xfId="6" applyFont="1" applyFill="1" applyBorder="1" applyAlignment="1" applyProtection="1">
      <alignment horizontal="center" vertical="center" wrapText="1"/>
    </xf>
    <xf numFmtId="164" fontId="2" fillId="0" borderId="6" xfId="4" applyNumberFormat="1" applyFont="1" applyFill="1" applyBorder="1" applyAlignment="1" applyProtection="1">
      <alignment horizontal="center" vertical="center" wrapText="1"/>
    </xf>
    <xf numFmtId="164" fontId="2" fillId="0" borderId="5" xfId="4" applyNumberFormat="1" applyFont="1" applyFill="1" applyBorder="1" applyAlignment="1" applyProtection="1">
      <alignment horizontal="center" vertical="center" wrapText="1"/>
    </xf>
    <xf numFmtId="164" fontId="2" fillId="0" borderId="3" xfId="4" applyNumberFormat="1" applyFont="1" applyFill="1" applyBorder="1" applyAlignment="1" applyProtection="1">
      <alignment horizontal="center" vertical="center" wrapText="1"/>
    </xf>
    <xf numFmtId="49" fontId="17" fillId="0" borderId="10" xfId="8" applyNumberFormat="1" applyFont="1" applyFill="1" applyBorder="1" applyAlignment="1" applyProtection="1">
      <alignment horizontal="center" vertical="center" wrapText="1"/>
    </xf>
    <xf numFmtId="0" fontId="9" fillId="0" borderId="15" xfId="4" applyFont="1" applyFill="1" applyBorder="1" applyAlignment="1" applyProtection="1">
      <alignment horizontal="center" vertical="top" wrapText="1"/>
    </xf>
    <xf numFmtId="0" fontId="17" fillId="0" borderId="15" xfId="4" applyFont="1" applyFill="1" applyBorder="1" applyAlignment="1" applyProtection="1">
      <alignment horizontal="center" vertical="top" wrapText="1"/>
    </xf>
    <xf numFmtId="0" fontId="2" fillId="2" borderId="16" xfId="4" applyNumberFormat="1" applyFont="1" applyFill="1" applyBorder="1" applyAlignment="1" applyProtection="1">
      <alignment horizontal="left" vertical="center" wrapText="1" indent="1"/>
    </xf>
    <xf numFmtId="0" fontId="2" fillId="3" borderId="17" xfId="4" applyNumberFormat="1" applyFont="1" applyFill="1" applyBorder="1" applyAlignment="1" applyProtection="1">
      <alignment horizontal="left" vertical="center" wrapText="1" indent="1"/>
    </xf>
    <xf numFmtId="0" fontId="2" fillId="3" borderId="18" xfId="4" applyNumberFormat="1" applyFont="1" applyFill="1" applyBorder="1" applyAlignment="1" applyProtection="1">
      <alignment horizontal="left" vertical="center" wrapText="1" indent="1"/>
    </xf>
    <xf numFmtId="14" fontId="9" fillId="0" borderId="16" xfId="2" applyNumberFormat="1" applyFont="1" applyFill="1" applyBorder="1" applyAlignment="1" applyProtection="1">
      <alignment horizontal="center" vertical="top" wrapText="1"/>
    </xf>
    <xf numFmtId="14" fontId="9" fillId="0" borderId="17" xfId="2" applyNumberFormat="1" applyFont="1" applyFill="1" applyBorder="1" applyAlignment="1" applyProtection="1">
      <alignment horizontal="center" vertical="top" wrapText="1"/>
    </xf>
    <xf numFmtId="14" fontId="19" fillId="0" borderId="18" xfId="2" applyNumberFormat="1" applyFont="1" applyFill="1" applyBorder="1" applyAlignment="1" applyProtection="1">
      <alignment horizontal="center" vertical="top" wrapText="1"/>
    </xf>
    <xf numFmtId="14" fontId="2" fillId="2" borderId="16" xfId="2" applyNumberFormat="1" applyFont="1" applyFill="1" applyBorder="1" applyAlignment="1" applyProtection="1">
      <alignment horizontal="left" vertical="center" wrapText="1" indent="1"/>
    </xf>
    <xf numFmtId="14" fontId="2" fillId="2" borderId="17" xfId="2" applyNumberFormat="1" applyFont="1" applyFill="1" applyBorder="1" applyAlignment="1" applyProtection="1">
      <alignment horizontal="left" vertical="center" wrapText="1" indent="1"/>
    </xf>
    <xf numFmtId="14" fontId="2" fillId="2" borderId="18" xfId="2" applyNumberFormat="1" applyFont="1" applyFill="1" applyBorder="1" applyAlignment="1" applyProtection="1">
      <alignment horizontal="left" vertical="center" wrapText="1" indent="1"/>
    </xf>
    <xf numFmtId="0" fontId="11" fillId="0" borderId="5" xfId="10" applyFont="1" applyBorder="1" applyAlignment="1">
      <alignment horizontal="left" vertical="center" wrapText="1" indent="1"/>
    </xf>
    <xf numFmtId="0" fontId="11" fillId="0" borderId="3" xfId="10" applyFont="1" applyBorder="1" applyAlignment="1">
      <alignment horizontal="left" vertical="center" wrapText="1" indent="1"/>
    </xf>
    <xf numFmtId="0" fontId="11" fillId="0" borderId="6" xfId="10" applyFont="1" applyBorder="1" applyAlignment="1">
      <alignment horizontal="left" vertical="center" wrapText="1" indent="1"/>
    </xf>
    <xf numFmtId="0" fontId="2" fillId="0" borderId="3" xfId="8" applyFont="1" applyFill="1" applyBorder="1" applyAlignment="1" applyProtection="1">
      <alignment horizontal="center" vertical="center" wrapText="1"/>
    </xf>
    <xf numFmtId="49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 indent="1"/>
    </xf>
    <xf numFmtId="0" fontId="2" fillId="0" borderId="16" xfId="4" applyFont="1" applyFill="1" applyBorder="1" applyAlignment="1" applyProtection="1">
      <alignment horizontal="center" vertical="center" wrapText="1"/>
    </xf>
    <xf numFmtId="0" fontId="2" fillId="0" borderId="18" xfId="4" applyFont="1" applyFill="1" applyBorder="1" applyAlignment="1" applyProtection="1">
      <alignment horizontal="center" vertical="center" wrapText="1"/>
    </xf>
    <xf numFmtId="0" fontId="24" fillId="0" borderId="0" xfId="4" applyFont="1" applyFill="1" applyAlignment="1" applyProtection="1">
      <alignment horizontal="left" vertical="top" wrapText="1"/>
    </xf>
    <xf numFmtId="49" fontId="2" fillId="0" borderId="21" xfId="4" applyNumberFormat="1" applyFont="1" applyFill="1" applyBorder="1" applyAlignment="1" applyProtection="1">
      <alignment horizontal="center" vertical="center" wrapText="1"/>
    </xf>
    <xf numFmtId="49" fontId="2" fillId="0" borderId="22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 indent="2"/>
    </xf>
    <xf numFmtId="0" fontId="2" fillId="0" borderId="5" xfId="4" applyFont="1" applyFill="1" applyBorder="1" applyAlignment="1" applyProtection="1">
      <alignment horizontal="left" vertical="center" wrapText="1" indent="1"/>
    </xf>
    <xf numFmtId="0" fontId="2" fillId="0" borderId="6" xfId="4" applyFont="1" applyFill="1" applyBorder="1" applyAlignment="1" applyProtection="1">
      <alignment horizontal="left" vertical="center" wrapText="1" indent="1"/>
    </xf>
    <xf numFmtId="0" fontId="2" fillId="0" borderId="16" xfId="8" applyFont="1" applyFill="1" applyBorder="1" applyAlignment="1" applyProtection="1">
      <alignment horizontal="center" vertical="center" wrapText="1"/>
    </xf>
    <xf numFmtId="0" fontId="2" fillId="0" borderId="17" xfId="8" applyFont="1" applyFill="1" applyBorder="1" applyAlignment="1" applyProtection="1">
      <alignment horizontal="center" vertical="center" wrapText="1"/>
    </xf>
    <xf numFmtId="0" fontId="2" fillId="0" borderId="18" xfId="8" applyFont="1" applyFill="1" applyBorder="1" applyAlignment="1" applyProtection="1">
      <alignment horizontal="center" vertical="center" wrapText="1"/>
    </xf>
    <xf numFmtId="0" fontId="35" fillId="0" borderId="0" xfId="14" applyNumberFormat="1" applyFont="1" applyFill="1" applyBorder="1" applyAlignment="1" applyProtection="1">
      <alignment horizontal="left" vertical="top" wrapText="1" indent="1"/>
    </xf>
    <xf numFmtId="0" fontId="2" fillId="0" borderId="0" xfId="4" applyFont="1" applyFill="1" applyAlignment="1" applyProtection="1">
      <alignment horizontal="left" vertical="center" wrapText="1" indent="1"/>
    </xf>
    <xf numFmtId="0" fontId="11" fillId="0" borderId="5" xfId="10" applyFont="1" applyFill="1" applyBorder="1" applyAlignment="1" applyProtection="1">
      <alignment horizontal="left" vertical="center" wrapText="1" indent="1"/>
    </xf>
    <xf numFmtId="0" fontId="11" fillId="0" borderId="3" xfId="10" applyFont="1" applyFill="1" applyBorder="1" applyAlignment="1" applyProtection="1">
      <alignment horizontal="left" vertical="center" wrapText="1" indent="1"/>
    </xf>
    <xf numFmtId="0" fontId="11" fillId="0" borderId="6" xfId="10" applyFont="1" applyFill="1" applyBorder="1" applyAlignment="1" applyProtection="1">
      <alignment horizontal="left" vertical="center" wrapText="1" indent="1"/>
    </xf>
    <xf numFmtId="0" fontId="2" fillId="0" borderId="6" xfId="4" applyFont="1" applyFill="1" applyBorder="1" applyAlignment="1" applyProtection="1">
      <alignment horizontal="left" vertical="center" wrapText="1"/>
    </xf>
    <xf numFmtId="0" fontId="2" fillId="0" borderId="10" xfId="4" applyFont="1" applyFill="1" applyBorder="1" applyAlignment="1" applyProtection="1">
      <alignment horizontal="left" vertical="center" wrapText="1"/>
    </xf>
    <xf numFmtId="0" fontId="2" fillId="0" borderId="5" xfId="4" applyFont="1" applyFill="1" applyBorder="1" applyAlignment="1" applyProtection="1">
      <alignment horizontal="left" vertical="center" wrapText="1"/>
    </xf>
  </cellXfs>
  <cellStyles count="16">
    <cellStyle name="Гиперссылка" xfId="12" builtinId="8"/>
    <cellStyle name="Гиперссылка 3" xfId="13"/>
    <cellStyle name="Заголовок" xfId="5"/>
    <cellStyle name="ЗаголовокСтолбца" xfId="8"/>
    <cellStyle name="Значение" xfId="6"/>
    <cellStyle name="Обычный" xfId="0" builtinId="0"/>
    <cellStyle name="Обычный 12" xfId="14"/>
    <cellStyle name="Обычный 3 2" xfId="9"/>
    <cellStyle name="Обычный 4" xfId="11"/>
    <cellStyle name="Обычный_Forma_5_Книга2" xfId="15"/>
    <cellStyle name="Обычный_razrabotka_sablonov_po_WKU" xfId="7"/>
    <cellStyle name="Обычный_SIMPLE_1_massive2" xfId="1"/>
    <cellStyle name="Обычный_ЖКУ_проект3" xfId="2"/>
    <cellStyle name="Обычный_Макет_налог на прибыль v 0.6" xfId="3"/>
    <cellStyle name="Обычный_Мониторинг инвестиций" xfId="4"/>
    <cellStyle name="Обычный_Шаблон по источникам для Модуля Реестр (2)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20</xdr:row>
      <xdr:rowOff>47625</xdr:rowOff>
    </xdr:from>
    <xdr:to>
      <xdr:col>2</xdr:col>
      <xdr:colOff>1</xdr:colOff>
      <xdr:row>20</xdr:row>
      <xdr:rowOff>333375</xdr:rowOff>
    </xdr:to>
    <xdr:sp macro="[1]!modList00.cmdOrganizationChoice_Click_Handler" textlink="">
      <xdr:nvSpPr>
        <xdr:cNvPr id="3" name="cmdOrgChoice" hidden="1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2834641" y="3019425"/>
          <a:ext cx="309372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219075</xdr:colOff>
      <xdr:row>5</xdr:row>
      <xdr:rowOff>180975</xdr:rowOff>
    </xdr:to>
    <xdr:pic macro="[1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44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219075</xdr:colOff>
      <xdr:row>5</xdr:row>
      <xdr:rowOff>180975</xdr:rowOff>
    </xdr:to>
    <xdr:pic macro="[1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10744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219075</xdr:colOff>
      <xdr:row>5</xdr:row>
      <xdr:rowOff>180975</xdr:rowOff>
    </xdr:to>
    <xdr:pic macro="[1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080" y="10744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247650</xdr:rowOff>
    </xdr:to>
    <xdr:pic macro="[1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85726</xdr:rowOff>
    </xdr:from>
    <xdr:to>
      <xdr:col>10</xdr:col>
      <xdr:colOff>2343</xdr:colOff>
      <xdr:row>4</xdr:row>
      <xdr:rowOff>3077</xdr:rowOff>
    </xdr:to>
    <xdr:grpSp>
      <xdr:nvGrpSpPr>
        <xdr:cNvPr id="8" name="Группа 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281940" y="893446"/>
          <a:ext cx="8772963" cy="496471"/>
          <a:chOff x="304799" y="752476"/>
          <a:chExt cx="10685583" cy="446941"/>
        </a:xfrm>
      </xdr:grpSpPr>
      <xdr:pic>
        <xdr:nvPicPr>
          <xdr:cNvPr id="9" name="Рисунок 1">
            <a:extLst>
              <a:ext uri="{FF2B5EF4-FFF2-40B4-BE49-F238E27FC236}">
                <a16:creationId xmlns="" xmlns:a16="http://schemas.microsoft.com/office/drawing/2014/main" id="{00000000-0008-0000-0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Прямоугольник 9">
            <a:extLst>
              <a:ext uri="{FF2B5EF4-FFF2-40B4-BE49-F238E27FC236}">
                <a16:creationId xmlns=""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2" name="FREEZE_PANES_G16" descr="update_org.png" hidden="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3" name="UNFREEZE_PANES_G16" descr="update_org.png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182880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909560" y="4777740"/>
          <a:ext cx="190500" cy="18288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F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F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38100</xdr:rowOff>
    </xdr:to>
    <xdr:pic macro="[1]!modInfo.FREEZE_PANES_STATIC">
      <xdr:nvPicPr>
        <xdr:cNvPr id="5" name="FREEZE_PANES_I11" descr="update_org.png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286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38100</xdr:rowOff>
    </xdr:to>
    <xdr:pic macro="[1]!modInfo.FREEZE_PANES_STATIC">
      <xdr:nvPicPr>
        <xdr:cNvPr id="6" name="UNFREEZE_PANES_I11" descr="update_org.png" hidden="1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286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%20&#1087;&#1086;&#1082;&#1072;&#1079;&#1072;&#1090;&#1077;&#1083;&#1103;&#1093;%20&#1092;&#1080;&#1085;&#1072;&#1085;&#1089;&#1086;&#1074;&#1086;-&#1093;&#1086;&#1079;&#1103;&#1081;&#1089;&#1090;&#1074;&#1077;&#1085;&#1085;&#1086;&#1081;%20&#1076;&#1077;&#1103;&#1090;&#1077;&#1083;&#1100;&#1085;&#1086;&#1089;&#1090;&#1080;,%20&#1086;&#1073;%20&#1086;&#1089;&#1085;&#1086;&#1074;&#1085;&#1099;&#1093;%20&#1087;&#1086;&#1090;&#1088;&#1077;&#1073;&#1080;&#1090;&#1077;&#1083;&#1100;&#1089;&#1082;&#1080;&#1093;%20&#1093;&#1072;&#1088;&#1072;&#1082;&#1090;&#1077;&#1088;&#1080;&#1089;&#1090;&#1080;&#1082;&#1072;&#1093;,%20&#1086;&#1073;%20&#1080;&#1085;&#1074;&#1077;&#1089;&#1090;&#1080;&#1094;&#1080;&#1086;&#1085;&#1085;&#1099;&#1093;%20&#1087;&#1088;&#1086;&#1075;&#1088;&#1072;&#1084;&#1084;&#1072;&#1093;%20&#1074;%20&#1089;&#1092;&#1077;&#1088;&#1077;%20&#1093;&#1086;&#1083;&#1086;&#1076;&#1085;&#1086;&#1075;&#1086;%20&#1074;&#1086;&#1076;&#1086;&#1089;&#1085;&#1072;&#1073;&#1078;&#1077;&#1085;&#1080;&#1103;%20&#1079;&#1072;%202019&#1075;&#1086;&#10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Лог обновления"/>
      <sheetName val="Титульный"/>
      <sheetName val="Территории"/>
      <sheetName val="Форма 2.7.1"/>
      <sheetName val="Форма 1.0.1 | Форма 2.7.2"/>
      <sheetName val="Форма 2.7.2"/>
      <sheetName val="Форма 2.8"/>
      <sheetName val="Форма 2.9"/>
      <sheetName val="Форма 1.0.2"/>
      <sheetName val="Сведения об изменении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Информация о показателях финанс"/>
    </sheetNames>
    <definedNames>
      <definedName name="modfrmDateChoose.CalendarShow"/>
      <definedName name="modInfo.FREEZE_PANES_STATIC"/>
      <definedName name="modInfo.MainSheetHelp"/>
      <definedName name="modList00.cmdOrganizationChoice_Click_Handler"/>
      <definedName name="modThisWorkbook.Freeze_Panes"/>
    </defined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18.03.2020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</row>
        <row r="4">
          <cell r="C4">
            <v>2019</v>
          </cell>
          <cell r="O4" t="str">
            <v>заемные средства др. организаций</v>
          </cell>
        </row>
        <row r="5">
          <cell r="C5">
            <v>2020</v>
          </cell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16" sqref="A16"/>
    </sheetView>
  </sheetViews>
  <sheetFormatPr defaultRowHeight="14.4" x14ac:dyDescent="0.3"/>
  <cols>
    <col min="1" max="1" width="61.77734375" customWidth="1"/>
    <col min="2" max="2" width="63.77734375" customWidth="1"/>
  </cols>
  <sheetData>
    <row r="1" spans="1:2" ht="41.4" customHeight="1" x14ac:dyDescent="0.3">
      <c r="A1" s="194" t="s">
        <v>0</v>
      </c>
      <c r="B1" s="194"/>
    </row>
    <row r="2" spans="1:2" x14ac:dyDescent="0.3">
      <c r="A2" s="1"/>
      <c r="B2" s="2"/>
    </row>
    <row r="3" spans="1:2" x14ac:dyDescent="0.3">
      <c r="A3" s="1" t="s">
        <v>1</v>
      </c>
      <c r="B3" s="3" t="s">
        <v>2</v>
      </c>
    </row>
    <row r="4" spans="1:2" x14ac:dyDescent="0.3">
      <c r="A4" s="1"/>
      <c r="B4" s="4"/>
    </row>
    <row r="5" spans="1:2" ht="10.8" customHeight="1" x14ac:dyDescent="0.3">
      <c r="A5" s="5" t="s">
        <v>3</v>
      </c>
      <c r="B5" s="6" t="s">
        <v>4</v>
      </c>
    </row>
    <row r="6" spans="1:2" x14ac:dyDescent="0.3">
      <c r="A6" s="1"/>
      <c r="B6" s="4"/>
    </row>
    <row r="7" spans="1:2" ht="30.6" customHeight="1" x14ac:dyDescent="0.3">
      <c r="A7" s="1" t="s">
        <v>5</v>
      </c>
      <c r="B7" s="7" t="s">
        <v>6</v>
      </c>
    </row>
    <row r="8" spans="1:2" x14ac:dyDescent="0.3">
      <c r="A8" s="1"/>
      <c r="B8" s="4"/>
    </row>
    <row r="9" spans="1:2" ht="27.6" customHeight="1" x14ac:dyDescent="0.3">
      <c r="A9" s="8" t="s">
        <v>7</v>
      </c>
      <c r="B9" s="9" t="s">
        <v>8</v>
      </c>
    </row>
    <row r="10" spans="1:2" ht="24.6" customHeight="1" x14ac:dyDescent="0.3">
      <c r="A10" s="8" t="s">
        <v>9</v>
      </c>
      <c r="B10" s="10" t="s">
        <v>10</v>
      </c>
    </row>
    <row r="11" spans="1:2" x14ac:dyDescent="0.3">
      <c r="A11" s="1"/>
      <c r="B11" s="4"/>
    </row>
    <row r="12" spans="1:2" ht="17.399999999999999" customHeight="1" x14ac:dyDescent="0.3">
      <c r="A12" s="5" t="s">
        <v>11</v>
      </c>
      <c r="B12" s="11"/>
    </row>
    <row r="13" spans="1:2" ht="26.4" customHeight="1" x14ac:dyDescent="0.3">
      <c r="A13" s="5" t="s">
        <v>12</v>
      </c>
      <c r="B13" s="12"/>
    </row>
    <row r="14" spans="1:2" x14ac:dyDescent="0.3">
      <c r="A14" s="1"/>
      <c r="B14" s="4"/>
    </row>
    <row r="15" spans="1:2" x14ac:dyDescent="0.3">
      <c r="A15" s="13"/>
      <c r="B15" s="14"/>
    </row>
    <row r="16" spans="1:2" x14ac:dyDescent="0.3">
      <c r="A16" s="1" t="s">
        <v>13</v>
      </c>
      <c r="B16" s="15">
        <v>2019</v>
      </c>
    </row>
    <row r="17" spans="1:2" x14ac:dyDescent="0.3">
      <c r="A17" s="13"/>
      <c r="B17" s="16"/>
    </row>
    <row r="18" spans="1:2" x14ac:dyDescent="0.3">
      <c r="A18" s="1"/>
      <c r="B18" s="4"/>
    </row>
    <row r="19" spans="1:2" ht="31.2" customHeight="1" x14ac:dyDescent="0.3">
      <c r="A19" s="8" t="s">
        <v>14</v>
      </c>
      <c r="B19" s="7" t="s">
        <v>6</v>
      </c>
    </row>
    <row r="20" spans="1:2" x14ac:dyDescent="0.3">
      <c r="A20" s="1"/>
      <c r="B20" s="1"/>
    </row>
    <row r="21" spans="1:2" x14ac:dyDescent="0.3">
      <c r="A21" s="17"/>
      <c r="B21" s="4"/>
    </row>
    <row r="22" spans="1:2" ht="31.2" customHeight="1" x14ac:dyDescent="0.3">
      <c r="A22" s="18" t="s">
        <v>15</v>
      </c>
      <c r="B22" s="19" t="s">
        <v>16</v>
      </c>
    </row>
    <row r="23" spans="1:2" ht="22.2" customHeight="1" x14ac:dyDescent="0.3">
      <c r="A23" s="18" t="s">
        <v>17</v>
      </c>
      <c r="B23" s="20"/>
    </row>
    <row r="24" spans="1:2" x14ac:dyDescent="0.3">
      <c r="A24" s="17" t="s">
        <v>18</v>
      </c>
      <c r="B24" s="19" t="s">
        <v>19</v>
      </c>
    </row>
    <row r="25" spans="1:2" x14ac:dyDescent="0.3">
      <c r="A25" s="17" t="s">
        <v>20</v>
      </c>
      <c r="B25" s="19" t="s">
        <v>21</v>
      </c>
    </row>
    <row r="26" spans="1:2" ht="18.600000000000001" customHeight="1" x14ac:dyDescent="0.3">
      <c r="A26" s="17" t="s">
        <v>22</v>
      </c>
      <c r="B26" s="20"/>
    </row>
    <row r="27" spans="1:2" x14ac:dyDescent="0.3">
      <c r="A27" s="1"/>
      <c r="B27" s="4"/>
    </row>
    <row r="28" spans="1:2" ht="28.8" customHeight="1" x14ac:dyDescent="0.3">
      <c r="A28" s="1" t="s">
        <v>23</v>
      </c>
      <c r="B28" s="7" t="s">
        <v>24</v>
      </c>
    </row>
    <row r="29" spans="1:2" ht="32.4" customHeight="1" x14ac:dyDescent="0.3">
      <c r="A29" s="1" t="s">
        <v>25</v>
      </c>
      <c r="B29" s="21" t="s">
        <v>26</v>
      </c>
    </row>
    <row r="30" spans="1:2" x14ac:dyDescent="0.3">
      <c r="A30" s="1"/>
      <c r="B30" s="4"/>
    </row>
    <row r="31" spans="1:2" ht="34.200000000000003" customHeight="1" x14ac:dyDescent="0.3">
      <c r="A31" s="1" t="s">
        <v>27</v>
      </c>
      <c r="B31" s="7" t="s">
        <v>6</v>
      </c>
    </row>
    <row r="32" spans="1:2" x14ac:dyDescent="0.3">
      <c r="A32" s="1"/>
      <c r="B32" s="4"/>
    </row>
    <row r="33" spans="1:2" ht="23.4" customHeight="1" x14ac:dyDescent="0.3">
      <c r="A33" s="1" t="s">
        <v>28</v>
      </c>
      <c r="B33" s="7" t="s">
        <v>24</v>
      </c>
    </row>
    <row r="34" spans="1:2" ht="25.8" customHeight="1" x14ac:dyDescent="0.3">
      <c r="A34" s="1" t="s">
        <v>29</v>
      </c>
      <c r="B34" s="7" t="s">
        <v>6</v>
      </c>
    </row>
    <row r="35" spans="1:2" x14ac:dyDescent="0.3">
      <c r="A35" s="1"/>
      <c r="B35" s="4"/>
    </row>
    <row r="36" spans="1:2" ht="26.4" customHeight="1" x14ac:dyDescent="0.3">
      <c r="A36" s="22" t="s">
        <v>30</v>
      </c>
      <c r="B36" s="23" t="s">
        <v>31</v>
      </c>
    </row>
    <row r="37" spans="1:2" ht="22.8" customHeight="1" x14ac:dyDescent="0.3">
      <c r="A37" s="22" t="s">
        <v>32</v>
      </c>
      <c r="B37" s="23" t="s">
        <v>33</v>
      </c>
    </row>
    <row r="38" spans="1:2" x14ac:dyDescent="0.3">
      <c r="A38" s="22"/>
      <c r="B38" s="22"/>
    </row>
    <row r="39" spans="1:2" ht="18.600000000000001" customHeight="1" x14ac:dyDescent="0.3">
      <c r="A39" s="24"/>
      <c r="B39" s="25" t="s">
        <v>34</v>
      </c>
    </row>
    <row r="40" spans="1:2" ht="22.8" customHeight="1" x14ac:dyDescent="0.3">
      <c r="A40" s="22" t="s">
        <v>35</v>
      </c>
      <c r="B40" s="23" t="s">
        <v>36</v>
      </c>
    </row>
    <row r="41" spans="1:2" ht="18" customHeight="1" x14ac:dyDescent="0.3">
      <c r="A41" s="22" t="s">
        <v>37</v>
      </c>
      <c r="B41" s="23" t="s">
        <v>38</v>
      </c>
    </row>
    <row r="42" spans="1:2" ht="16.8" customHeight="1" x14ac:dyDescent="0.3">
      <c r="A42" s="22" t="s">
        <v>39</v>
      </c>
      <c r="B42" s="23" t="s">
        <v>40</v>
      </c>
    </row>
    <row r="43" spans="1:2" ht="21.6" customHeight="1" x14ac:dyDescent="0.3">
      <c r="A43" s="22" t="s">
        <v>41</v>
      </c>
      <c r="B43" s="23" t="s">
        <v>42</v>
      </c>
    </row>
  </sheetData>
  <mergeCells count="1">
    <mergeCell ref="A1:B1"/>
  </mergeCells>
  <dataValidations count="6">
    <dataValidation type="list" allowBlank="1" showInputMessage="1" showErrorMessage="1" sqref="B16">
      <formula1>year_list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B10"/>
    <dataValidation type="whole" allowBlank="1" showInputMessage="1" showErrorMessage="1" errorTitle="Ошибка" error="Допускается ввод чисел от 2 до 99!" prompt="Введите число от 2 до 99" sqref="B13">
      <formula1>2</formula1>
      <formula2>99</formula2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B12"/>
    <dataValidation type="list" allowBlank="1" showInputMessage="1" showErrorMessage="1" errorTitle="Ошибка" error="Выберите значение из списка" prompt="Выберите значение из списка" sqref="B9">
      <formula1>data_type</formula1>
    </dataValidation>
    <dataValidation type="textLength" operator="lessThanOrEqual" allowBlank="1" showInputMessage="1" showErrorMessage="1" errorTitle="Ошибка" error="Допускается ввод не более 900 символов!" sqref="B23 B40:B43 B36:B37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27" sqref="D27"/>
    </sheetView>
  </sheetViews>
  <sheetFormatPr defaultRowHeight="14.4" x14ac:dyDescent="0.3"/>
  <cols>
    <col min="1" max="1" width="4.109375" customWidth="1"/>
    <col min="3" max="3" width="28.6640625" customWidth="1"/>
    <col min="6" max="6" width="20.88671875" customWidth="1"/>
    <col min="9" max="9" width="18.88671875" customWidth="1"/>
    <col min="10" max="10" width="15" customWidth="1"/>
  </cols>
  <sheetData>
    <row r="1" spans="1:17" ht="34.799999999999997" customHeight="1" x14ac:dyDescent="0.3">
      <c r="A1" s="26"/>
      <c r="B1" s="195" t="s">
        <v>43</v>
      </c>
      <c r="C1" s="196"/>
      <c r="D1" s="196"/>
      <c r="E1" s="196"/>
      <c r="F1" s="197"/>
      <c r="G1" s="27"/>
      <c r="H1" s="28"/>
      <c r="I1" s="28"/>
      <c r="J1" s="28"/>
      <c r="K1" s="29"/>
      <c r="L1" s="29"/>
      <c r="M1" s="29"/>
      <c r="N1" s="29"/>
      <c r="O1" s="30"/>
      <c r="P1" s="29"/>
      <c r="Q1" s="31"/>
    </row>
    <row r="2" spans="1:17" x14ac:dyDescent="0.3">
      <c r="A2" s="26"/>
      <c r="B2" s="32"/>
      <c r="C2" s="32"/>
      <c r="D2" s="32"/>
      <c r="E2" s="32"/>
      <c r="F2" s="33"/>
      <c r="G2" s="33"/>
      <c r="H2" s="33"/>
      <c r="I2" s="33"/>
      <c r="J2" s="34"/>
      <c r="K2" s="29"/>
      <c r="L2" s="29"/>
      <c r="M2" s="29"/>
      <c r="N2" s="29"/>
      <c r="O2" s="30"/>
      <c r="P2" s="29"/>
      <c r="Q2" s="31"/>
    </row>
    <row r="3" spans="1:17" x14ac:dyDescent="0.3">
      <c r="A3" s="26"/>
      <c r="B3" s="198"/>
      <c r="C3" s="198"/>
      <c r="D3" s="199" t="s">
        <v>24</v>
      </c>
      <c r="E3" s="199"/>
      <c r="F3" s="33"/>
      <c r="G3" s="33"/>
      <c r="H3" s="35"/>
      <c r="I3" s="36"/>
      <c r="J3" s="36"/>
      <c r="K3" s="29"/>
      <c r="L3" s="29"/>
      <c r="M3" s="29"/>
      <c r="N3" s="29"/>
      <c r="O3" s="30"/>
      <c r="P3" s="29"/>
      <c r="Q3" s="31"/>
    </row>
    <row r="4" spans="1:17" ht="45.6" customHeight="1" x14ac:dyDescent="0.3">
      <c r="A4" s="37"/>
      <c r="B4" s="38"/>
      <c r="C4" s="200"/>
      <c r="D4" s="200"/>
      <c r="E4" s="200"/>
      <c r="F4" s="200"/>
      <c r="G4" s="200"/>
      <c r="H4" s="200"/>
      <c r="I4" s="200"/>
      <c r="J4" s="200"/>
      <c r="K4" s="29"/>
      <c r="L4" s="29"/>
      <c r="M4" s="29"/>
      <c r="N4" s="29"/>
      <c r="O4" s="30"/>
      <c r="P4" s="29"/>
      <c r="Q4" s="31"/>
    </row>
    <row r="5" spans="1:17" x14ac:dyDescent="0.3">
      <c r="A5" s="26"/>
      <c r="B5" s="201" t="s">
        <v>44</v>
      </c>
      <c r="C5" s="201"/>
      <c r="D5" s="201" t="s">
        <v>45</v>
      </c>
      <c r="E5" s="201"/>
      <c r="F5" s="201"/>
      <c r="G5" s="202" t="s">
        <v>46</v>
      </c>
      <c r="H5" s="202"/>
      <c r="I5" s="202"/>
      <c r="J5" s="202"/>
      <c r="K5" s="29"/>
      <c r="L5" s="29"/>
      <c r="M5" s="29"/>
      <c r="N5" s="29"/>
      <c r="O5" s="30"/>
      <c r="P5" s="29"/>
      <c r="Q5" s="31"/>
    </row>
    <row r="6" spans="1:17" x14ac:dyDescent="0.3">
      <c r="A6" s="26"/>
      <c r="B6" s="39" t="s">
        <v>47</v>
      </c>
      <c r="C6" s="39" t="s">
        <v>48</v>
      </c>
      <c r="D6" s="203" t="s">
        <v>47</v>
      </c>
      <c r="E6" s="204"/>
      <c r="F6" s="40" t="s">
        <v>48</v>
      </c>
      <c r="G6" s="205" t="s">
        <v>47</v>
      </c>
      <c r="H6" s="205"/>
      <c r="I6" s="40" t="s">
        <v>48</v>
      </c>
      <c r="J6" s="40" t="s">
        <v>49</v>
      </c>
      <c r="K6" s="41"/>
      <c r="L6" s="41"/>
      <c r="M6" s="41"/>
      <c r="N6" s="41"/>
      <c r="O6" s="42"/>
      <c r="P6" s="41"/>
      <c r="Q6" s="31"/>
    </row>
    <row r="7" spans="1:17" x14ac:dyDescent="0.3">
      <c r="A7" s="43"/>
      <c r="B7" s="44" t="s">
        <v>50</v>
      </c>
      <c r="C7" s="44" t="s">
        <v>51</v>
      </c>
      <c r="D7" s="206" t="s">
        <v>52</v>
      </c>
      <c r="E7" s="206"/>
      <c r="F7" s="44" t="s">
        <v>53</v>
      </c>
      <c r="G7" s="206" t="s">
        <v>54</v>
      </c>
      <c r="H7" s="206"/>
      <c r="I7" s="44" t="s">
        <v>55</v>
      </c>
      <c r="J7" s="44" t="s">
        <v>56</v>
      </c>
      <c r="K7" s="41"/>
      <c r="L7" s="41"/>
      <c r="M7" s="41"/>
      <c r="N7" s="41"/>
      <c r="O7" s="42"/>
      <c r="P7" s="41"/>
      <c r="Q7" s="45"/>
    </row>
    <row r="8" spans="1:17" x14ac:dyDescent="0.3">
      <c r="A8" s="26"/>
      <c r="B8" s="46">
        <v>0</v>
      </c>
      <c r="C8" s="47"/>
      <c r="D8" s="48" t="s">
        <v>57</v>
      </c>
      <c r="E8" s="48"/>
      <c r="F8" s="49"/>
      <c r="G8" s="50" t="s">
        <v>57</v>
      </c>
      <c r="H8" s="48"/>
      <c r="I8" s="49"/>
      <c r="J8" s="51"/>
      <c r="K8" s="52"/>
      <c r="L8" s="41"/>
      <c r="M8" s="41"/>
      <c r="N8" s="41"/>
      <c r="O8" s="42"/>
      <c r="P8" s="41"/>
      <c r="Q8" s="31"/>
    </row>
    <row r="9" spans="1:17" ht="15" x14ac:dyDescent="0.3">
      <c r="A9" s="207"/>
      <c r="B9" s="201">
        <v>1</v>
      </c>
      <c r="C9" s="209" t="s">
        <v>58</v>
      </c>
      <c r="D9" s="53" t="s">
        <v>57</v>
      </c>
      <c r="E9" s="54">
        <v>0</v>
      </c>
      <c r="F9" s="55"/>
      <c r="G9" s="56" t="s">
        <v>57</v>
      </c>
      <c r="H9" s="57" t="s">
        <v>59</v>
      </c>
      <c r="I9" s="58"/>
      <c r="J9" s="59"/>
      <c r="K9" s="29" t="e">
        <f ca="1">mergeValue(F9)</f>
        <v>#NAME?</v>
      </c>
      <c r="L9" s="60"/>
      <c r="M9" s="60"/>
      <c r="N9" s="29" t="str">
        <f t="array" ref="N9">IF(ISERROR(MATCH(MID(O9,1,250),MID(note_ter,1,250),0)),"n","y")</f>
        <v>n</v>
      </c>
      <c r="O9" s="60" t="s">
        <v>58</v>
      </c>
      <c r="P9" s="29" t="str">
        <f>I9&amp;"("&amp;J9&amp;")"</f>
        <v>()</v>
      </c>
      <c r="Q9" s="61"/>
    </row>
    <row r="10" spans="1:17" x14ac:dyDescent="0.3">
      <c r="A10" s="207"/>
      <c r="B10" s="201"/>
      <c r="C10" s="210"/>
      <c r="D10" s="212" t="s">
        <v>57</v>
      </c>
      <c r="E10" s="201">
        <v>1</v>
      </c>
      <c r="F10" s="215" t="s">
        <v>60</v>
      </c>
      <c r="G10" s="56" t="s">
        <v>57</v>
      </c>
      <c r="H10" s="57" t="s">
        <v>59</v>
      </c>
      <c r="I10" s="58"/>
      <c r="J10" s="59"/>
      <c r="K10" s="29" t="e">
        <f ca="1">mergeValue(F10)</f>
        <v>#NAME?</v>
      </c>
      <c r="L10" s="60"/>
      <c r="M10" s="60"/>
      <c r="N10" s="60"/>
      <c r="O10" s="60"/>
      <c r="P10" s="29" t="str">
        <f>I10&amp;"("&amp;J10&amp;")"</f>
        <v>()</v>
      </c>
      <c r="Q10" s="61"/>
    </row>
    <row r="11" spans="1:17" x14ac:dyDescent="0.3">
      <c r="A11" s="207"/>
      <c r="B11" s="201"/>
      <c r="C11" s="210"/>
      <c r="D11" s="213"/>
      <c r="E11" s="201"/>
      <c r="F11" s="216"/>
      <c r="G11" s="62" t="s">
        <v>57</v>
      </c>
      <c r="H11" s="54">
        <v>1</v>
      </c>
      <c r="I11" s="63" t="s">
        <v>60</v>
      </c>
      <c r="J11" s="64" t="s">
        <v>61</v>
      </c>
      <c r="K11" s="29" t="e">
        <f ca="1">mergeValue(F11)</f>
        <v>#NAME?</v>
      </c>
      <c r="L11" s="60"/>
      <c r="M11" s="60"/>
      <c r="N11" s="60"/>
      <c r="O11" s="60"/>
      <c r="P11" s="29" t="str">
        <f>I11&amp;" ("&amp;J11&amp;")"</f>
        <v>Город Октябрьский (80735000)</v>
      </c>
      <c r="Q11" s="61"/>
    </row>
    <row r="12" spans="1:17" x14ac:dyDescent="0.3">
      <c r="A12" s="207"/>
      <c r="B12" s="201"/>
      <c r="C12" s="210"/>
      <c r="D12" s="214"/>
      <c r="E12" s="201"/>
      <c r="F12" s="217"/>
      <c r="G12" s="65" t="s">
        <v>57</v>
      </c>
      <c r="H12" s="65"/>
      <c r="I12" s="58" t="s">
        <v>57</v>
      </c>
      <c r="J12" s="59"/>
      <c r="K12" s="60"/>
      <c r="L12" s="60"/>
      <c r="M12" s="60"/>
      <c r="N12" s="60"/>
      <c r="O12" s="29"/>
      <c r="P12" s="60"/>
      <c r="Q12" s="61"/>
    </row>
    <row r="13" spans="1:17" x14ac:dyDescent="0.3">
      <c r="A13" s="208"/>
      <c r="B13" s="201"/>
      <c r="C13" s="211"/>
      <c r="D13" s="56" t="s">
        <v>57</v>
      </c>
      <c r="E13" s="65" t="s">
        <v>57</v>
      </c>
      <c r="F13" s="58" t="s">
        <v>57</v>
      </c>
      <c r="G13" s="65" t="s">
        <v>57</v>
      </c>
      <c r="H13" s="65"/>
      <c r="I13" s="66"/>
      <c r="J13" s="59"/>
      <c r="K13" s="60"/>
      <c r="L13" s="60"/>
      <c r="M13" s="60"/>
      <c r="N13" s="60"/>
      <c r="O13" s="29"/>
      <c r="P13" s="60"/>
      <c r="Q13" s="61"/>
    </row>
    <row r="14" spans="1:17" x14ac:dyDescent="0.3">
      <c r="A14" s="26"/>
      <c r="B14" s="56"/>
      <c r="C14" s="67" t="s">
        <v>57</v>
      </c>
      <c r="D14" s="68" t="s">
        <v>57</v>
      </c>
      <c r="E14" s="68"/>
      <c r="F14" s="68"/>
      <c r="G14" s="68" t="s">
        <v>57</v>
      </c>
      <c r="H14" s="68"/>
      <c r="I14" s="68"/>
      <c r="J14" s="69"/>
      <c r="K14" s="52"/>
      <c r="L14" s="41"/>
      <c r="M14" s="41"/>
      <c r="N14" s="41"/>
      <c r="O14" s="42"/>
      <c r="P14" s="41"/>
      <c r="Q14" s="31"/>
    </row>
    <row r="15" spans="1:17" x14ac:dyDescent="0.3">
      <c r="A15" s="37"/>
      <c r="B15" s="70"/>
      <c r="C15" s="70"/>
      <c r="D15" s="70"/>
      <c r="E15" s="70"/>
      <c r="F15" s="70"/>
      <c r="G15" s="70"/>
      <c r="H15" s="70"/>
      <c r="I15" s="70"/>
      <c r="J15" s="70"/>
      <c r="K15" s="41"/>
      <c r="L15" s="41"/>
      <c r="M15" s="41"/>
      <c r="N15" s="41"/>
      <c r="O15" s="42"/>
      <c r="P15" s="41"/>
      <c r="Q15" s="31"/>
    </row>
    <row r="16" spans="1:17" x14ac:dyDescent="0.3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29"/>
      <c r="L16" s="29"/>
      <c r="M16" s="29"/>
      <c r="N16" s="29"/>
      <c r="O16" s="30"/>
      <c r="P16" s="29"/>
      <c r="Q16" s="31"/>
    </row>
  </sheetData>
  <mergeCells count="17">
    <mergeCell ref="D6:E6"/>
    <mergeCell ref="G6:H6"/>
    <mergeCell ref="D7:E7"/>
    <mergeCell ref="G7:H7"/>
    <mergeCell ref="A9:A13"/>
    <mergeCell ref="B9:B13"/>
    <mergeCell ref="C9:C13"/>
    <mergeCell ref="D10:D12"/>
    <mergeCell ref="E10:E12"/>
    <mergeCell ref="F10:F12"/>
    <mergeCell ref="B1:F1"/>
    <mergeCell ref="B3:C3"/>
    <mergeCell ref="D3:E3"/>
    <mergeCell ref="C4:J4"/>
    <mergeCell ref="B5:C5"/>
    <mergeCell ref="D5:F5"/>
    <mergeCell ref="G5:J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3"/>
  <sheetViews>
    <sheetView topLeftCell="A37" workbookViewId="0">
      <selection activeCell="E80" sqref="E80"/>
    </sheetView>
  </sheetViews>
  <sheetFormatPr defaultRowHeight="14.4" x14ac:dyDescent="0.3"/>
  <cols>
    <col min="1" max="1" width="1.44140625" customWidth="1"/>
    <col min="3" max="3" width="60.77734375" customWidth="1"/>
    <col min="4" max="4" width="20.44140625" customWidth="1"/>
    <col min="5" max="5" width="36.33203125" customWidth="1"/>
    <col min="6" max="6" width="75" customWidth="1"/>
  </cols>
  <sheetData>
    <row r="1" spans="1:6" ht="51" customHeight="1" x14ac:dyDescent="0.3">
      <c r="A1" s="32"/>
      <c r="B1" s="218" t="s">
        <v>62</v>
      </c>
      <c r="C1" s="219"/>
      <c r="D1" s="220"/>
      <c r="E1" s="71"/>
      <c r="F1" s="72"/>
    </row>
    <row r="2" spans="1:6" x14ac:dyDescent="0.3">
      <c r="A2" s="32"/>
      <c r="B2" s="38"/>
      <c r="C2" s="38"/>
      <c r="D2" s="38"/>
      <c r="E2" s="38"/>
      <c r="F2" s="38"/>
    </row>
    <row r="3" spans="1:6" x14ac:dyDescent="0.3">
      <c r="A3" s="32"/>
      <c r="B3" s="38"/>
      <c r="C3" s="38"/>
      <c r="D3" s="38"/>
      <c r="E3" s="73">
        <v>22</v>
      </c>
      <c r="F3" s="38"/>
    </row>
    <row r="4" spans="1:6" x14ac:dyDescent="0.3">
      <c r="A4" s="32"/>
      <c r="B4" s="201" t="s">
        <v>63</v>
      </c>
      <c r="C4" s="201"/>
      <c r="D4" s="201"/>
      <c r="E4" s="201"/>
      <c r="F4" s="201" t="s">
        <v>64</v>
      </c>
    </row>
    <row r="5" spans="1:6" ht="104.4" customHeight="1" x14ac:dyDescent="0.3">
      <c r="A5" s="32"/>
      <c r="B5" s="201" t="s">
        <v>47</v>
      </c>
      <c r="C5" s="221" t="s">
        <v>65</v>
      </c>
      <c r="D5" s="221" t="s">
        <v>66</v>
      </c>
      <c r="E5" s="74" t="s">
        <v>67</v>
      </c>
      <c r="F5" s="201"/>
    </row>
    <row r="6" spans="1:6" x14ac:dyDescent="0.3">
      <c r="A6" s="32"/>
      <c r="B6" s="201"/>
      <c r="C6" s="221"/>
      <c r="D6" s="221"/>
      <c r="E6" s="75" t="s">
        <v>68</v>
      </c>
      <c r="F6" s="201"/>
    </row>
    <row r="7" spans="1:6" x14ac:dyDescent="0.3">
      <c r="A7" s="32"/>
      <c r="B7" s="76" t="s">
        <v>50</v>
      </c>
      <c r="C7" s="76" t="s">
        <v>51</v>
      </c>
      <c r="D7" s="76" t="s">
        <v>52</v>
      </c>
      <c r="E7" s="77" t="e">
        <f>#REF!</f>
        <v>#REF!</v>
      </c>
      <c r="F7" s="77"/>
    </row>
    <row r="8" spans="1:6" ht="49.2" customHeight="1" x14ac:dyDescent="0.3">
      <c r="A8" s="78"/>
      <c r="B8" s="79" t="s">
        <v>50</v>
      </c>
      <c r="C8" s="80" t="s">
        <v>69</v>
      </c>
      <c r="D8" s="54" t="s">
        <v>70</v>
      </c>
      <c r="E8" s="81" t="str">
        <f>IF(buhg_flag="да",IF(dateBuhg="","Не указана",dateBuhg),"Не осуществлялась")</f>
        <v>18.03.2020</v>
      </c>
      <c r="F8" s="82" t="s">
        <v>71</v>
      </c>
    </row>
    <row r="9" spans="1:6" ht="28.8" customHeight="1" x14ac:dyDescent="0.3">
      <c r="A9" s="78"/>
      <c r="B9" s="79" t="s">
        <v>51</v>
      </c>
      <c r="C9" s="80" t="s">
        <v>72</v>
      </c>
      <c r="D9" s="54" t="s">
        <v>73</v>
      </c>
      <c r="E9" s="83">
        <v>156580</v>
      </c>
      <c r="F9" s="82" t="s">
        <v>74</v>
      </c>
    </row>
    <row r="10" spans="1:6" ht="30.6" customHeight="1" x14ac:dyDescent="0.3">
      <c r="A10" s="78"/>
      <c r="B10" s="79" t="s">
        <v>52</v>
      </c>
      <c r="C10" s="80" t="s">
        <v>75</v>
      </c>
      <c r="D10" s="54" t="s">
        <v>73</v>
      </c>
      <c r="E10" s="84">
        <f>SUM(E11:E12,E15:E16,E19,E22:E24,E27,E30:E34)</f>
        <v>205482</v>
      </c>
      <c r="F10" s="82" t="s">
        <v>76</v>
      </c>
    </row>
    <row r="11" spans="1:6" ht="33" customHeight="1" x14ac:dyDescent="0.3">
      <c r="A11" s="78"/>
      <c r="B11" s="79" t="s">
        <v>77</v>
      </c>
      <c r="C11" s="85" t="s">
        <v>78</v>
      </c>
      <c r="D11" s="54" t="s">
        <v>73</v>
      </c>
      <c r="E11" s="83">
        <v>0</v>
      </c>
      <c r="F11" s="82"/>
    </row>
    <row r="12" spans="1:6" ht="31.8" customHeight="1" x14ac:dyDescent="0.3">
      <c r="A12" s="86"/>
      <c r="B12" s="79" t="s">
        <v>79</v>
      </c>
      <c r="C12" s="85" t="s">
        <v>80</v>
      </c>
      <c r="D12" s="54" t="s">
        <v>73</v>
      </c>
      <c r="E12" s="83">
        <v>58404</v>
      </c>
      <c r="F12" s="82"/>
    </row>
    <row r="13" spans="1:6" ht="19.8" customHeight="1" x14ac:dyDescent="0.3">
      <c r="A13" s="87"/>
      <c r="B13" s="79" t="s">
        <v>81</v>
      </c>
      <c r="C13" s="88" t="s">
        <v>82</v>
      </c>
      <c r="D13" s="54" t="s">
        <v>83</v>
      </c>
      <c r="E13" s="83">
        <v>4.58</v>
      </c>
      <c r="F13" s="82"/>
    </row>
    <row r="14" spans="1:6" ht="24" customHeight="1" x14ac:dyDescent="0.3">
      <c r="A14" s="78"/>
      <c r="B14" s="79" t="s">
        <v>84</v>
      </c>
      <c r="C14" s="88" t="s">
        <v>85</v>
      </c>
      <c r="D14" s="54" t="s">
        <v>86</v>
      </c>
      <c r="E14" s="89">
        <v>12756.712</v>
      </c>
      <c r="F14" s="82"/>
    </row>
    <row r="15" spans="1:6" ht="26.4" customHeight="1" x14ac:dyDescent="0.3">
      <c r="A15" s="78"/>
      <c r="B15" s="79" t="s">
        <v>87</v>
      </c>
      <c r="C15" s="85" t="s">
        <v>88</v>
      </c>
      <c r="D15" s="54" t="s">
        <v>73</v>
      </c>
      <c r="E15" s="83">
        <v>129</v>
      </c>
      <c r="F15" s="82"/>
    </row>
    <row r="16" spans="1:6" ht="32.4" customHeight="1" x14ac:dyDescent="0.3">
      <c r="A16" s="78"/>
      <c r="B16" s="79" t="s">
        <v>89</v>
      </c>
      <c r="C16" s="85" t="s">
        <v>90</v>
      </c>
      <c r="D16" s="54" t="s">
        <v>73</v>
      </c>
      <c r="E16" s="83">
        <v>52990</v>
      </c>
      <c r="F16" s="82" t="s">
        <v>91</v>
      </c>
    </row>
    <row r="17" spans="1:6" ht="28.2" customHeight="1" x14ac:dyDescent="0.3">
      <c r="A17" s="87"/>
      <c r="B17" s="79" t="s">
        <v>92</v>
      </c>
      <c r="C17" s="88" t="s">
        <v>93</v>
      </c>
      <c r="D17" s="54" t="s">
        <v>73</v>
      </c>
      <c r="E17" s="83">
        <v>40705</v>
      </c>
      <c r="F17" s="82"/>
    </row>
    <row r="18" spans="1:6" ht="28.2" customHeight="1" x14ac:dyDescent="0.3">
      <c r="A18" s="78"/>
      <c r="B18" s="79" t="s">
        <v>94</v>
      </c>
      <c r="C18" s="88" t="s">
        <v>95</v>
      </c>
      <c r="D18" s="54" t="s">
        <v>73</v>
      </c>
      <c r="E18" s="83">
        <v>12285</v>
      </c>
      <c r="F18" s="82"/>
    </row>
    <row r="19" spans="1:6" ht="33" customHeight="1" x14ac:dyDescent="0.3">
      <c r="A19" s="78"/>
      <c r="B19" s="79" t="s">
        <v>96</v>
      </c>
      <c r="C19" s="85" t="s">
        <v>97</v>
      </c>
      <c r="D19" s="54" t="s">
        <v>73</v>
      </c>
      <c r="E19" s="83">
        <v>23934</v>
      </c>
      <c r="F19" s="82" t="s">
        <v>98</v>
      </c>
    </row>
    <row r="20" spans="1:6" ht="24.6" customHeight="1" x14ac:dyDescent="0.3">
      <c r="A20" s="87"/>
      <c r="B20" s="79" t="s">
        <v>99</v>
      </c>
      <c r="C20" s="88" t="s">
        <v>100</v>
      </c>
      <c r="D20" s="54" t="s">
        <v>73</v>
      </c>
      <c r="E20" s="83">
        <v>18457</v>
      </c>
      <c r="F20" s="82"/>
    </row>
    <row r="21" spans="1:6" ht="30" customHeight="1" x14ac:dyDescent="0.3">
      <c r="A21" s="78"/>
      <c r="B21" s="79" t="s">
        <v>101</v>
      </c>
      <c r="C21" s="88" t="s">
        <v>102</v>
      </c>
      <c r="D21" s="54" t="s">
        <v>73</v>
      </c>
      <c r="E21" s="83">
        <v>5477</v>
      </c>
      <c r="F21" s="82"/>
    </row>
    <row r="22" spans="1:6" ht="28.8" customHeight="1" x14ac:dyDescent="0.3">
      <c r="A22" s="78"/>
      <c r="B22" s="79" t="s">
        <v>103</v>
      </c>
      <c r="C22" s="85" t="s">
        <v>104</v>
      </c>
      <c r="D22" s="54" t="s">
        <v>73</v>
      </c>
      <c r="E22" s="83">
        <v>14558</v>
      </c>
      <c r="F22" s="82"/>
    </row>
    <row r="23" spans="1:6" ht="29.4" customHeight="1" x14ac:dyDescent="0.3">
      <c r="A23" s="78"/>
      <c r="B23" s="79" t="s">
        <v>105</v>
      </c>
      <c r="C23" s="85" t="s">
        <v>106</v>
      </c>
      <c r="D23" s="54" t="s">
        <v>73</v>
      </c>
      <c r="E23" s="83">
        <v>590</v>
      </c>
      <c r="F23" s="82"/>
    </row>
    <row r="24" spans="1:6" ht="31.8" customHeight="1" x14ac:dyDescent="0.3">
      <c r="A24" s="78"/>
      <c r="B24" s="79" t="s">
        <v>107</v>
      </c>
      <c r="C24" s="85" t="s">
        <v>108</v>
      </c>
      <c r="D24" s="54" t="s">
        <v>73</v>
      </c>
      <c r="E24" s="83">
        <v>6045</v>
      </c>
      <c r="F24" s="82" t="s">
        <v>109</v>
      </c>
    </row>
    <row r="25" spans="1:6" ht="24.6" customHeight="1" x14ac:dyDescent="0.3">
      <c r="A25" s="78"/>
      <c r="B25" s="79" t="s">
        <v>110</v>
      </c>
      <c r="C25" s="88" t="s">
        <v>111</v>
      </c>
      <c r="D25" s="54" t="s">
        <v>73</v>
      </c>
      <c r="E25" s="83">
        <v>0</v>
      </c>
      <c r="F25" s="82" t="s">
        <v>112</v>
      </c>
    </row>
    <row r="26" spans="1:6" ht="34.799999999999997" customHeight="1" x14ac:dyDescent="0.3">
      <c r="A26" s="78"/>
      <c r="B26" s="79" t="s">
        <v>113</v>
      </c>
      <c r="C26" s="88" t="s">
        <v>114</v>
      </c>
      <c r="D26" s="54" t="s">
        <v>73</v>
      </c>
      <c r="E26" s="83">
        <v>0</v>
      </c>
      <c r="F26" s="82" t="s">
        <v>115</v>
      </c>
    </row>
    <row r="27" spans="1:6" ht="24.6" customHeight="1" x14ac:dyDescent="0.3">
      <c r="A27" s="78"/>
      <c r="B27" s="79" t="s">
        <v>116</v>
      </c>
      <c r="C27" s="85" t="s">
        <v>117</v>
      </c>
      <c r="D27" s="54" t="s">
        <v>73</v>
      </c>
      <c r="E27" s="83">
        <v>4679</v>
      </c>
      <c r="F27" s="82" t="s">
        <v>118</v>
      </c>
    </row>
    <row r="28" spans="1:6" ht="24.6" customHeight="1" x14ac:dyDescent="0.3">
      <c r="A28" s="78"/>
      <c r="B28" s="79" t="s">
        <v>119</v>
      </c>
      <c r="C28" s="88" t="s">
        <v>111</v>
      </c>
      <c r="D28" s="54" t="s">
        <v>73</v>
      </c>
      <c r="E28" s="83">
        <v>0</v>
      </c>
      <c r="F28" s="82" t="s">
        <v>120</v>
      </c>
    </row>
    <row r="29" spans="1:6" ht="32.4" customHeight="1" x14ac:dyDescent="0.3">
      <c r="A29" s="78"/>
      <c r="B29" s="79" t="s">
        <v>121</v>
      </c>
      <c r="C29" s="88" t="s">
        <v>114</v>
      </c>
      <c r="D29" s="54" t="s">
        <v>73</v>
      </c>
      <c r="E29" s="83">
        <v>0</v>
      </c>
      <c r="F29" s="82" t="s">
        <v>122</v>
      </c>
    </row>
    <row r="30" spans="1:6" ht="32.4" customHeight="1" x14ac:dyDescent="0.3">
      <c r="A30" s="78"/>
      <c r="B30" s="227" t="s">
        <v>123</v>
      </c>
      <c r="C30" s="85" t="s">
        <v>124</v>
      </c>
      <c r="D30" s="224" t="s">
        <v>73</v>
      </c>
      <c r="E30" s="83">
        <v>31977</v>
      </c>
      <c r="F30" s="82"/>
    </row>
    <row r="31" spans="1:6" ht="54" customHeight="1" x14ac:dyDescent="0.3">
      <c r="A31" s="78"/>
      <c r="B31" s="228"/>
      <c r="C31" s="88" t="s">
        <v>125</v>
      </c>
      <c r="D31" s="225"/>
      <c r="E31" s="90" t="s">
        <v>126</v>
      </c>
      <c r="F31" s="82"/>
    </row>
    <row r="32" spans="1:6" ht="51.6" customHeight="1" x14ac:dyDescent="0.3">
      <c r="A32" s="78"/>
      <c r="B32" s="227" t="s">
        <v>127</v>
      </c>
      <c r="C32" s="85" t="s">
        <v>128</v>
      </c>
      <c r="D32" s="224" t="s">
        <v>73</v>
      </c>
      <c r="E32" s="83">
        <v>1611</v>
      </c>
      <c r="F32" s="82"/>
    </row>
    <row r="33" spans="1:6" ht="44.4" customHeight="1" x14ac:dyDescent="0.3">
      <c r="A33" s="78"/>
      <c r="B33" s="228"/>
      <c r="C33" s="88" t="s">
        <v>125</v>
      </c>
      <c r="D33" s="225"/>
      <c r="E33" s="90" t="s">
        <v>126</v>
      </c>
      <c r="F33" s="82"/>
    </row>
    <row r="34" spans="1:6" ht="44.4" customHeight="1" x14ac:dyDescent="0.3">
      <c r="A34" s="78"/>
      <c r="B34" s="91" t="s">
        <v>129</v>
      </c>
      <c r="C34" s="92" t="s">
        <v>130</v>
      </c>
      <c r="D34" s="93" t="s">
        <v>73</v>
      </c>
      <c r="E34" s="94">
        <f>SUM(E35:E39)</f>
        <v>10565</v>
      </c>
      <c r="F34" s="82" t="s">
        <v>131</v>
      </c>
    </row>
    <row r="35" spans="1:6" x14ac:dyDescent="0.3">
      <c r="A35" s="78"/>
      <c r="B35" s="222" t="s">
        <v>132</v>
      </c>
      <c r="C35" s="229"/>
      <c r="D35" s="201"/>
      <c r="E35" s="95"/>
      <c r="F35" s="96"/>
    </row>
    <row r="36" spans="1:6" x14ac:dyDescent="0.3">
      <c r="A36" s="37"/>
      <c r="B36" s="222"/>
      <c r="C36" s="229"/>
      <c r="D36" s="201"/>
      <c r="E36" s="97"/>
      <c r="F36" s="98"/>
    </row>
    <row r="37" spans="1:6" ht="30" customHeight="1" x14ac:dyDescent="0.3">
      <c r="A37" s="99" t="s">
        <v>133</v>
      </c>
      <c r="B37" s="100" t="s">
        <v>134</v>
      </c>
      <c r="C37" s="101" t="s">
        <v>135</v>
      </c>
      <c r="D37" s="54" t="s">
        <v>73</v>
      </c>
      <c r="E37" s="102">
        <v>6627</v>
      </c>
      <c r="F37" s="103" t="s">
        <v>136</v>
      </c>
    </row>
    <row r="38" spans="1:6" ht="30.6" customHeight="1" x14ac:dyDescent="0.3">
      <c r="A38" s="99" t="s">
        <v>133</v>
      </c>
      <c r="B38" s="100" t="s">
        <v>137</v>
      </c>
      <c r="C38" s="101" t="s">
        <v>138</v>
      </c>
      <c r="D38" s="54" t="s">
        <v>73</v>
      </c>
      <c r="E38" s="102">
        <v>3938</v>
      </c>
      <c r="F38" s="103" t="s">
        <v>136</v>
      </c>
    </row>
    <row r="39" spans="1:6" ht="26.4" customHeight="1" x14ac:dyDescent="0.3">
      <c r="A39" s="37"/>
      <c r="B39" s="104"/>
      <c r="C39" s="105" t="s">
        <v>139</v>
      </c>
      <c r="D39" s="106"/>
      <c r="E39" s="107"/>
      <c r="F39" s="108" t="s">
        <v>140</v>
      </c>
    </row>
    <row r="40" spans="1:6" ht="33" customHeight="1" x14ac:dyDescent="0.3">
      <c r="A40" s="87"/>
      <c r="B40" s="79" t="s">
        <v>53</v>
      </c>
      <c r="C40" s="80" t="s">
        <v>141</v>
      </c>
      <c r="D40" s="54" t="s">
        <v>73</v>
      </c>
      <c r="E40" s="83">
        <v>0</v>
      </c>
      <c r="F40" s="82"/>
    </row>
    <row r="41" spans="1:6" ht="44.4" customHeight="1" x14ac:dyDescent="0.3">
      <c r="A41" s="78"/>
      <c r="B41" s="79" t="s">
        <v>142</v>
      </c>
      <c r="C41" s="85" t="s">
        <v>143</v>
      </c>
      <c r="D41" s="54" t="s">
        <v>73</v>
      </c>
      <c r="E41" s="83">
        <v>1605</v>
      </c>
      <c r="F41" s="82"/>
    </row>
    <row r="42" spans="1:6" ht="24" customHeight="1" x14ac:dyDescent="0.3">
      <c r="A42" s="78"/>
      <c r="B42" s="79" t="s">
        <v>54</v>
      </c>
      <c r="C42" s="80" t="s">
        <v>144</v>
      </c>
      <c r="D42" s="54" t="s">
        <v>73</v>
      </c>
      <c r="E42" s="83">
        <v>3892</v>
      </c>
      <c r="F42" s="82"/>
    </row>
    <row r="43" spans="1:6" ht="28.8" customHeight="1" x14ac:dyDescent="0.3">
      <c r="A43" s="78"/>
      <c r="B43" s="79" t="s">
        <v>145</v>
      </c>
      <c r="C43" s="85" t="s">
        <v>146</v>
      </c>
      <c r="D43" s="54" t="s">
        <v>73</v>
      </c>
      <c r="E43" s="83">
        <v>3892</v>
      </c>
      <c r="F43" s="82"/>
    </row>
    <row r="44" spans="1:6" ht="26.4" customHeight="1" x14ac:dyDescent="0.3">
      <c r="A44" s="78"/>
      <c r="B44" s="79" t="s">
        <v>147</v>
      </c>
      <c r="C44" s="88" t="s">
        <v>148</v>
      </c>
      <c r="D44" s="54" t="s">
        <v>73</v>
      </c>
      <c r="E44" s="83">
        <v>20027</v>
      </c>
      <c r="F44" s="82"/>
    </row>
    <row r="45" spans="1:6" ht="28.2" customHeight="1" x14ac:dyDescent="0.3">
      <c r="A45" s="78"/>
      <c r="B45" s="79" t="s">
        <v>149</v>
      </c>
      <c r="C45" s="88" t="s">
        <v>150</v>
      </c>
      <c r="D45" s="54" t="s">
        <v>73</v>
      </c>
      <c r="E45" s="83">
        <v>16135</v>
      </c>
      <c r="F45" s="82"/>
    </row>
    <row r="46" spans="1:6" ht="25.2" customHeight="1" x14ac:dyDescent="0.3">
      <c r="A46" s="78"/>
      <c r="B46" s="79" t="s">
        <v>151</v>
      </c>
      <c r="C46" s="85" t="s">
        <v>152</v>
      </c>
      <c r="D46" s="54" t="s">
        <v>73</v>
      </c>
      <c r="E46" s="83">
        <v>0</v>
      </c>
      <c r="F46" s="82"/>
    </row>
    <row r="47" spans="1:6" ht="23.4" customHeight="1" x14ac:dyDescent="0.3">
      <c r="A47" s="78"/>
      <c r="B47" s="79" t="s">
        <v>55</v>
      </c>
      <c r="C47" s="80" t="s">
        <v>153</v>
      </c>
      <c r="D47" s="54" t="s">
        <v>73</v>
      </c>
      <c r="E47" s="83">
        <v>-48902</v>
      </c>
      <c r="F47" s="82"/>
    </row>
    <row r="48" spans="1:6" ht="52.8" customHeight="1" x14ac:dyDescent="0.3">
      <c r="A48" s="78"/>
      <c r="B48" s="79" t="s">
        <v>56</v>
      </c>
      <c r="C48" s="80" t="s">
        <v>154</v>
      </c>
      <c r="D48" s="54" t="s">
        <v>155</v>
      </c>
      <c r="E48" s="109"/>
      <c r="F48" s="82" t="s">
        <v>156</v>
      </c>
    </row>
    <row r="49" spans="1:6" ht="22.8" customHeight="1" x14ac:dyDescent="0.3">
      <c r="A49" s="78"/>
      <c r="B49" s="79" t="s">
        <v>157</v>
      </c>
      <c r="C49" s="80" t="s">
        <v>158</v>
      </c>
      <c r="D49" s="54" t="s">
        <v>159</v>
      </c>
      <c r="E49" s="89">
        <v>7234</v>
      </c>
      <c r="F49" s="82"/>
    </row>
    <row r="50" spans="1:6" ht="22.8" customHeight="1" x14ac:dyDescent="0.3">
      <c r="A50" s="78"/>
      <c r="B50" s="79" t="s">
        <v>160</v>
      </c>
      <c r="C50" s="80" t="s">
        <v>161</v>
      </c>
      <c r="D50" s="54" t="s">
        <v>159</v>
      </c>
      <c r="E50" s="89">
        <v>0</v>
      </c>
      <c r="F50" s="82"/>
    </row>
    <row r="51" spans="1:6" ht="27" customHeight="1" x14ac:dyDescent="0.3">
      <c r="A51" s="87"/>
      <c r="B51" s="79" t="s">
        <v>162</v>
      </c>
      <c r="C51" s="80" t="s">
        <v>163</v>
      </c>
      <c r="D51" s="54" t="s">
        <v>159</v>
      </c>
      <c r="E51" s="89">
        <v>0</v>
      </c>
      <c r="F51" s="82"/>
    </row>
    <row r="52" spans="1:6" ht="25.2" customHeight="1" x14ac:dyDescent="0.3">
      <c r="A52" s="78"/>
      <c r="B52" s="79" t="s">
        <v>164</v>
      </c>
      <c r="C52" s="80" t="s">
        <v>165</v>
      </c>
      <c r="D52" s="54" t="s">
        <v>159</v>
      </c>
      <c r="E52" s="89">
        <v>6152</v>
      </c>
      <c r="F52" s="82" t="s">
        <v>166</v>
      </c>
    </row>
    <row r="53" spans="1:6" ht="20.399999999999999" customHeight="1" x14ac:dyDescent="0.3">
      <c r="A53" s="78"/>
      <c r="B53" s="79" t="s">
        <v>167</v>
      </c>
      <c r="C53" s="85" t="s">
        <v>168</v>
      </c>
      <c r="D53" s="54" t="s">
        <v>159</v>
      </c>
      <c r="E53" s="89">
        <v>5080</v>
      </c>
      <c r="F53" s="82"/>
    </row>
    <row r="54" spans="1:6" ht="22.8" customHeight="1" x14ac:dyDescent="0.3">
      <c r="A54" s="78"/>
      <c r="B54" s="79" t="s">
        <v>169</v>
      </c>
      <c r="C54" s="85" t="s">
        <v>170</v>
      </c>
      <c r="D54" s="54" t="s">
        <v>159</v>
      </c>
      <c r="E54" s="89">
        <v>1072</v>
      </c>
      <c r="F54" s="82"/>
    </row>
    <row r="55" spans="1:6" ht="28.2" customHeight="1" x14ac:dyDescent="0.3">
      <c r="A55" s="78"/>
      <c r="B55" s="79" t="s">
        <v>171</v>
      </c>
      <c r="C55" s="80" t="s">
        <v>172</v>
      </c>
      <c r="D55" s="54" t="s">
        <v>173</v>
      </c>
      <c r="E55" s="83">
        <v>14.95</v>
      </c>
      <c r="F55" s="82"/>
    </row>
    <row r="56" spans="1:6" ht="25.8" customHeight="1" x14ac:dyDescent="0.3">
      <c r="A56" s="78"/>
      <c r="B56" s="79" t="s">
        <v>174</v>
      </c>
      <c r="C56" s="80" t="s">
        <v>175</v>
      </c>
      <c r="D56" s="54" t="s">
        <v>176</v>
      </c>
      <c r="E56" s="83">
        <v>178</v>
      </c>
      <c r="F56" s="82"/>
    </row>
    <row r="57" spans="1:6" ht="22.2" customHeight="1" x14ac:dyDescent="0.3">
      <c r="A57" s="78"/>
      <c r="B57" s="79" t="s">
        <v>177</v>
      </c>
      <c r="C57" s="80" t="s">
        <v>178</v>
      </c>
      <c r="D57" s="54" t="s">
        <v>179</v>
      </c>
      <c r="E57" s="89">
        <v>1.76</v>
      </c>
      <c r="F57" s="82"/>
    </row>
    <row r="58" spans="1:6" ht="23.4" customHeight="1" x14ac:dyDescent="0.3">
      <c r="A58" s="78"/>
      <c r="B58" s="79" t="s">
        <v>180</v>
      </c>
      <c r="C58" s="80" t="s">
        <v>181</v>
      </c>
      <c r="D58" s="54" t="s">
        <v>173</v>
      </c>
      <c r="E58" s="83">
        <v>0.96</v>
      </c>
      <c r="F58" s="82" t="s">
        <v>182</v>
      </c>
    </row>
    <row r="59" spans="1:6" ht="24" customHeight="1" x14ac:dyDescent="0.3">
      <c r="A59" s="78"/>
      <c r="B59" s="79" t="s">
        <v>183</v>
      </c>
      <c r="C59" s="85" t="s">
        <v>184</v>
      </c>
      <c r="D59" s="54" t="s">
        <v>173</v>
      </c>
      <c r="E59" s="83">
        <v>0.05</v>
      </c>
      <c r="F59" s="82" t="s">
        <v>185</v>
      </c>
    </row>
    <row r="60" spans="1:6" ht="36" customHeight="1" x14ac:dyDescent="0.3">
      <c r="A60" s="78"/>
      <c r="B60" s="79" t="s">
        <v>186</v>
      </c>
      <c r="C60" s="80" t="s">
        <v>187</v>
      </c>
      <c r="D60" s="54" t="s">
        <v>173</v>
      </c>
      <c r="E60" s="83">
        <v>33.4</v>
      </c>
      <c r="F60" s="82" t="s">
        <v>188</v>
      </c>
    </row>
    <row r="61" spans="1:6" x14ac:dyDescent="0.3">
      <c r="A61" s="78"/>
      <c r="B61" s="222" t="s">
        <v>189</v>
      </c>
      <c r="C61" s="223"/>
      <c r="D61" s="224"/>
      <c r="E61" s="95"/>
      <c r="F61" s="108"/>
    </row>
    <row r="62" spans="1:6" x14ac:dyDescent="0.3">
      <c r="A62" s="37"/>
      <c r="B62" s="222"/>
      <c r="C62" s="223"/>
      <c r="D62" s="225"/>
      <c r="E62" s="97"/>
      <c r="F62" s="110"/>
    </row>
    <row r="63" spans="1:6" ht="31.8" customHeight="1" x14ac:dyDescent="0.3">
      <c r="A63" s="37"/>
      <c r="B63" s="104"/>
      <c r="C63" s="67" t="s">
        <v>190</v>
      </c>
      <c r="D63" s="106"/>
      <c r="E63" s="107"/>
      <c r="F63" s="111" t="s">
        <v>191</v>
      </c>
    </row>
    <row r="64" spans="1:6" x14ac:dyDescent="0.3">
      <c r="A64" s="78"/>
      <c r="B64" s="112"/>
      <c r="C64" s="113"/>
      <c r="D64" s="114"/>
      <c r="E64" s="115"/>
      <c r="F64" s="115"/>
    </row>
    <row r="65" spans="1:6" x14ac:dyDescent="0.3">
      <c r="A65" s="78"/>
      <c r="B65" s="38"/>
      <c r="C65" s="38"/>
      <c r="D65" s="38"/>
      <c r="E65" s="38"/>
      <c r="F65" s="38"/>
    </row>
    <row r="66" spans="1:6" x14ac:dyDescent="0.3">
      <c r="A66" s="78"/>
      <c r="B66" s="116"/>
      <c r="C66" s="226"/>
      <c r="D66" s="226"/>
      <c r="E66" s="226"/>
      <c r="F66" s="117"/>
    </row>
    <row r="67" spans="1:6" x14ac:dyDescent="0.3">
      <c r="A67" s="118"/>
      <c r="B67" s="119"/>
      <c r="C67" s="119"/>
      <c r="D67" s="119"/>
      <c r="E67" s="119"/>
      <c r="F67" s="119"/>
    </row>
    <row r="68" spans="1:6" x14ac:dyDescent="0.3">
      <c r="A68" s="118"/>
      <c r="B68" s="119"/>
      <c r="C68" s="119"/>
      <c r="D68" s="119"/>
      <c r="E68" s="119"/>
      <c r="F68" s="119"/>
    </row>
    <row r="69" spans="1:6" x14ac:dyDescent="0.3">
      <c r="A69" s="118"/>
      <c r="B69" s="119"/>
      <c r="C69" s="119"/>
      <c r="D69" s="119"/>
      <c r="E69" s="119"/>
      <c r="F69" s="119"/>
    </row>
    <row r="70" spans="1:6" x14ac:dyDescent="0.3">
      <c r="A70" s="118"/>
      <c r="B70" s="119"/>
      <c r="C70" s="119"/>
      <c r="D70" s="119"/>
      <c r="E70" s="120" t="str">
        <f>IF(E9-E10 &lt;&gt;E47,"WARNING","")</f>
        <v/>
      </c>
      <c r="F70" s="119"/>
    </row>
    <row r="71" spans="1:6" x14ac:dyDescent="0.3">
      <c r="A71" s="118"/>
      <c r="B71" s="119"/>
      <c r="C71" s="119"/>
      <c r="D71" s="119"/>
      <c r="E71" s="119"/>
      <c r="F71" s="119"/>
    </row>
    <row r="72" spans="1:6" x14ac:dyDescent="0.3">
      <c r="A72" s="118"/>
      <c r="B72" s="119"/>
      <c r="C72" s="119"/>
      <c r="D72" s="119"/>
      <c r="E72" s="119"/>
      <c r="F72" s="119"/>
    </row>
    <row r="73" spans="1:6" x14ac:dyDescent="0.3">
      <c r="A73" s="118"/>
      <c r="B73" s="119"/>
      <c r="C73" s="119"/>
      <c r="D73" s="119"/>
      <c r="E73" s="119"/>
      <c r="F73" s="119"/>
    </row>
  </sheetData>
  <mergeCells count="17">
    <mergeCell ref="B61:B62"/>
    <mergeCell ref="C61:C62"/>
    <mergeCell ref="D61:D62"/>
    <mergeCell ref="C66:E66"/>
    <mergeCell ref="B30:B31"/>
    <mergeCell ref="D30:D31"/>
    <mergeCell ref="B32:B33"/>
    <mergeCell ref="D32:D33"/>
    <mergeCell ref="B35:B36"/>
    <mergeCell ref="C35:C36"/>
    <mergeCell ref="D35:D36"/>
    <mergeCell ref="B1:D1"/>
    <mergeCell ref="B4:E4"/>
    <mergeCell ref="F4:F6"/>
    <mergeCell ref="B5:B6"/>
    <mergeCell ref="C5:C6"/>
    <mergeCell ref="D5:D6"/>
  </mergeCells>
  <dataValidations count="8">
    <dataValidation allowBlank="1" showInputMessage="1" showErrorMessage="1" prompt="Для выбора выполните двойной щелчок левой клавиши мыши по соответствующей ячейке." sqref="E31 E33"/>
    <dataValidation type="decimal" allowBlank="1" showErrorMessage="1" errorTitle="Ошибка" error="Введите значение от 0 до 100%" sqref="E58:E60 E5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48">
      <formula1>900</formula1>
    </dataValidation>
    <dataValidation type="decimal" allowBlank="1" showErrorMessage="1" errorTitle="Ошибка" error="Допускается ввод только действительных чисел!" sqref="E47 E4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35 C37:C38">
      <formula1>900</formula1>
    </dataValidation>
    <dataValidation type="decimal" allowBlank="1" showErrorMessage="1" errorTitle="Ошибка" error="Допускается ввод только действительных чисел!" sqref="E42:E46 E5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E64">
      <formula1>900</formula1>
    </dataValidation>
    <dataValidation type="decimal" allowBlank="1" showErrorMessage="1" errorTitle="Ошибка" error="Допускается ввод только неотрицательных чисел!" sqref="E49:E54 E9 E11:E30 E32 E34 E41 E57 E36:E38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workbookViewId="0">
      <selection activeCell="C18" sqref="C18"/>
    </sheetView>
  </sheetViews>
  <sheetFormatPr defaultRowHeight="14.4" x14ac:dyDescent="0.3"/>
  <cols>
    <col min="1" max="1" width="5.21875" customWidth="1"/>
    <col min="2" max="2" width="9" customWidth="1"/>
    <col min="3" max="3" width="49.109375" customWidth="1"/>
    <col min="4" max="4" width="22.33203125" customWidth="1"/>
    <col min="5" max="5" width="32.109375" customWidth="1"/>
    <col min="6" max="6" width="58.44140625" customWidth="1"/>
  </cols>
  <sheetData>
    <row r="1" spans="1:6" ht="36" customHeight="1" x14ac:dyDescent="0.3">
      <c r="A1" s="38"/>
      <c r="B1" s="230" t="s">
        <v>192</v>
      </c>
      <c r="C1" s="223"/>
      <c r="D1" s="231"/>
      <c r="E1" s="38"/>
      <c r="F1" s="38"/>
    </row>
    <row r="2" spans="1:6" x14ac:dyDescent="0.3">
      <c r="A2" s="32"/>
      <c r="B2" s="72"/>
      <c r="C2" s="72"/>
      <c r="D2" s="72"/>
      <c r="E2" s="72"/>
      <c r="F2" s="72"/>
    </row>
    <row r="3" spans="1:6" x14ac:dyDescent="0.3">
      <c r="A3" s="32"/>
      <c r="B3" s="121"/>
      <c r="C3" s="121"/>
      <c r="D3" s="121"/>
      <c r="E3" s="121"/>
      <c r="F3" s="121"/>
    </row>
    <row r="4" spans="1:6" x14ac:dyDescent="0.3">
      <c r="A4" s="32"/>
      <c r="B4" s="32"/>
      <c r="C4" s="122"/>
      <c r="D4" s="123"/>
      <c r="E4" s="73">
        <v>22</v>
      </c>
      <c r="F4" s="38"/>
    </row>
    <row r="5" spans="1:6" x14ac:dyDescent="0.3">
      <c r="A5" s="38"/>
      <c r="B5" s="201" t="s">
        <v>63</v>
      </c>
      <c r="C5" s="201"/>
      <c r="D5" s="201"/>
      <c r="E5" s="201"/>
      <c r="F5" s="232" t="s">
        <v>64</v>
      </c>
    </row>
    <row r="6" spans="1:6" ht="103.8" customHeight="1" x14ac:dyDescent="0.3">
      <c r="A6" s="38"/>
      <c r="B6" s="201" t="s">
        <v>47</v>
      </c>
      <c r="C6" s="221" t="s">
        <v>193</v>
      </c>
      <c r="D6" s="221" t="s">
        <v>66</v>
      </c>
      <c r="E6" s="124" t="s">
        <v>67</v>
      </c>
      <c r="F6" s="233"/>
    </row>
    <row r="7" spans="1:6" x14ac:dyDescent="0.3">
      <c r="A7" s="125"/>
      <c r="B7" s="201"/>
      <c r="C7" s="221"/>
      <c r="D7" s="221"/>
      <c r="E7" s="75" t="s">
        <v>68</v>
      </c>
      <c r="F7" s="234"/>
    </row>
    <row r="8" spans="1:6" x14ac:dyDescent="0.3">
      <c r="A8" s="38"/>
      <c r="B8" s="126" t="s">
        <v>50</v>
      </c>
      <c r="C8" s="126" t="s">
        <v>51</v>
      </c>
      <c r="D8" s="126" t="s">
        <v>52</v>
      </c>
      <c r="E8" s="127" t="e">
        <f>#REF!</f>
        <v>#REF!</v>
      </c>
      <c r="F8" s="127" t="e">
        <f>#REF!&amp;".2"</f>
        <v>#REF!</v>
      </c>
    </row>
    <row r="9" spans="1:6" ht="34.200000000000003" customHeight="1" x14ac:dyDescent="0.3">
      <c r="A9" s="38"/>
      <c r="B9" s="128">
        <v>1</v>
      </c>
      <c r="C9" s="129" t="s">
        <v>194</v>
      </c>
      <c r="D9" s="130" t="s">
        <v>195</v>
      </c>
      <c r="E9" s="131">
        <v>0.5</v>
      </c>
      <c r="F9" s="82" t="s">
        <v>196</v>
      </c>
    </row>
    <row r="10" spans="1:6" ht="30" customHeight="1" x14ac:dyDescent="0.3">
      <c r="A10" s="38"/>
      <c r="B10" s="128" t="s">
        <v>51</v>
      </c>
      <c r="C10" s="129" t="s">
        <v>197</v>
      </c>
      <c r="D10" s="132" t="s">
        <v>70</v>
      </c>
      <c r="E10" s="132" t="s">
        <v>70</v>
      </c>
      <c r="F10" s="108"/>
    </row>
    <row r="11" spans="1:6" ht="47.4" customHeight="1" x14ac:dyDescent="0.3">
      <c r="A11" s="38"/>
      <c r="B11" s="128" t="s">
        <v>198</v>
      </c>
      <c r="C11" s="133" t="s">
        <v>199</v>
      </c>
      <c r="D11" s="134" t="s">
        <v>200</v>
      </c>
      <c r="E11" s="131">
        <v>50</v>
      </c>
      <c r="F11" s="82" t="s">
        <v>201</v>
      </c>
    </row>
    <row r="12" spans="1:6" ht="40.799999999999997" customHeight="1" x14ac:dyDescent="0.3">
      <c r="A12" s="38"/>
      <c r="B12" s="128" t="s">
        <v>202</v>
      </c>
      <c r="C12" s="133" t="s">
        <v>203</v>
      </c>
      <c r="D12" s="134" t="s">
        <v>204</v>
      </c>
      <c r="E12" s="131">
        <v>318</v>
      </c>
      <c r="F12" s="82" t="s">
        <v>205</v>
      </c>
    </row>
    <row r="13" spans="1:6" ht="44.4" customHeight="1" x14ac:dyDescent="0.3">
      <c r="A13" s="38"/>
      <c r="B13" s="128" t="s">
        <v>206</v>
      </c>
      <c r="C13" s="133" t="s">
        <v>207</v>
      </c>
      <c r="D13" s="134" t="s">
        <v>200</v>
      </c>
      <c r="E13" s="131">
        <v>0</v>
      </c>
      <c r="F13" s="82" t="s">
        <v>208</v>
      </c>
    </row>
    <row r="14" spans="1:6" ht="38.4" customHeight="1" x14ac:dyDescent="0.3">
      <c r="A14" s="38"/>
      <c r="B14" s="128" t="s">
        <v>209</v>
      </c>
      <c r="C14" s="133" t="s">
        <v>210</v>
      </c>
      <c r="D14" s="134" t="s">
        <v>204</v>
      </c>
      <c r="E14" s="135">
        <v>0</v>
      </c>
      <c r="F14" s="108" t="s">
        <v>211</v>
      </c>
    </row>
    <row r="15" spans="1:6" ht="35.4" customHeight="1" x14ac:dyDescent="0.3">
      <c r="A15" s="38"/>
      <c r="B15" s="128" t="s">
        <v>52</v>
      </c>
      <c r="C15" s="129" t="s">
        <v>212</v>
      </c>
      <c r="D15" s="136" t="s">
        <v>155</v>
      </c>
      <c r="E15" s="137"/>
      <c r="F15" s="138"/>
    </row>
    <row r="16" spans="1:6" ht="56.4" customHeight="1" x14ac:dyDescent="0.3">
      <c r="A16" s="38"/>
      <c r="B16" s="128" t="s">
        <v>77</v>
      </c>
      <c r="C16" s="139" t="s">
        <v>213</v>
      </c>
      <c r="D16" s="130" t="s">
        <v>173</v>
      </c>
      <c r="E16" s="140">
        <v>0.34</v>
      </c>
      <c r="F16" s="111" t="s">
        <v>214</v>
      </c>
    </row>
    <row r="17" spans="1:6" ht="50.4" customHeight="1" x14ac:dyDescent="0.3">
      <c r="A17" s="38"/>
      <c r="B17" s="128" t="s">
        <v>79</v>
      </c>
      <c r="C17" s="139" t="s">
        <v>215</v>
      </c>
      <c r="D17" s="130" t="s">
        <v>173</v>
      </c>
      <c r="E17" s="83">
        <v>0</v>
      </c>
      <c r="F17" s="82" t="s">
        <v>216</v>
      </c>
    </row>
    <row r="18" spans="1:6" ht="41.4" customHeight="1" x14ac:dyDescent="0.3">
      <c r="A18" s="38"/>
      <c r="B18" s="128" t="s">
        <v>53</v>
      </c>
      <c r="C18" s="129" t="s">
        <v>217</v>
      </c>
      <c r="D18" s="134" t="s">
        <v>200</v>
      </c>
      <c r="E18" s="131">
        <v>3553</v>
      </c>
      <c r="F18" s="82"/>
    </row>
    <row r="19" spans="1:6" x14ac:dyDescent="0.3">
      <c r="A19" s="38"/>
      <c r="B19" s="128" t="s">
        <v>142</v>
      </c>
      <c r="C19" s="139" t="s">
        <v>218</v>
      </c>
      <c r="D19" s="134" t="s">
        <v>200</v>
      </c>
      <c r="E19" s="131">
        <v>2369</v>
      </c>
      <c r="F19" s="82"/>
    </row>
    <row r="20" spans="1:6" x14ac:dyDescent="0.3">
      <c r="A20" s="38"/>
      <c r="B20" s="128" t="s">
        <v>219</v>
      </c>
      <c r="C20" s="139" t="s">
        <v>220</v>
      </c>
      <c r="D20" s="134" t="s">
        <v>200</v>
      </c>
      <c r="E20" s="131">
        <v>2369</v>
      </c>
      <c r="F20" s="82"/>
    </row>
    <row r="21" spans="1:6" ht="24.6" customHeight="1" x14ac:dyDescent="0.3">
      <c r="A21" s="38"/>
      <c r="B21" s="128" t="s">
        <v>221</v>
      </c>
      <c r="C21" s="139" t="s">
        <v>222</v>
      </c>
      <c r="D21" s="134" t="s">
        <v>200</v>
      </c>
      <c r="E21" s="131">
        <v>0</v>
      </c>
      <c r="F21" s="82"/>
    </row>
    <row r="22" spans="1:6" ht="22.2" customHeight="1" x14ac:dyDescent="0.3">
      <c r="A22" s="38"/>
      <c r="B22" s="128" t="s">
        <v>223</v>
      </c>
      <c r="C22" s="141" t="s">
        <v>224</v>
      </c>
      <c r="D22" s="134" t="s">
        <v>200</v>
      </c>
      <c r="E22" s="131">
        <v>0</v>
      </c>
      <c r="F22" s="82"/>
    </row>
    <row r="23" spans="1:6" ht="25.2" customHeight="1" x14ac:dyDescent="0.3">
      <c r="A23" s="38"/>
      <c r="B23" s="128" t="s">
        <v>225</v>
      </c>
      <c r="C23" s="141" t="s">
        <v>226</v>
      </c>
      <c r="D23" s="134" t="s">
        <v>200</v>
      </c>
      <c r="E23" s="131">
        <v>0</v>
      </c>
      <c r="F23" s="82"/>
    </row>
    <row r="24" spans="1:6" ht="23.4" customHeight="1" x14ac:dyDescent="0.3">
      <c r="A24" s="38"/>
      <c r="B24" s="128" t="s">
        <v>227</v>
      </c>
      <c r="C24" s="139" t="s">
        <v>228</v>
      </c>
      <c r="D24" s="134" t="s">
        <v>200</v>
      </c>
      <c r="E24" s="131">
        <v>2843</v>
      </c>
      <c r="F24" s="82"/>
    </row>
    <row r="25" spans="1:6" ht="25.2" customHeight="1" x14ac:dyDescent="0.3">
      <c r="A25" s="38"/>
      <c r="B25" s="128" t="s">
        <v>229</v>
      </c>
      <c r="C25" s="139" t="s">
        <v>230</v>
      </c>
      <c r="D25" s="134" t="s">
        <v>200</v>
      </c>
      <c r="E25" s="131">
        <v>2843</v>
      </c>
      <c r="F25" s="82"/>
    </row>
    <row r="26" spans="1:6" ht="54.6" customHeight="1" x14ac:dyDescent="0.3">
      <c r="A26" s="38"/>
      <c r="B26" s="128" t="s">
        <v>54</v>
      </c>
      <c r="C26" s="129" t="s">
        <v>231</v>
      </c>
      <c r="D26" s="134" t="s">
        <v>200</v>
      </c>
      <c r="E26" s="131">
        <v>49</v>
      </c>
      <c r="F26" s="82"/>
    </row>
    <row r="27" spans="1:6" x14ac:dyDescent="0.3">
      <c r="A27" s="38"/>
      <c r="B27" s="128" t="s">
        <v>145</v>
      </c>
      <c r="C27" s="139" t="s">
        <v>218</v>
      </c>
      <c r="D27" s="134" t="s">
        <v>200</v>
      </c>
      <c r="E27" s="131">
        <v>33</v>
      </c>
      <c r="F27" s="82"/>
    </row>
    <row r="28" spans="1:6" x14ac:dyDescent="0.3">
      <c r="A28" s="38"/>
      <c r="B28" s="128" t="s">
        <v>151</v>
      </c>
      <c r="C28" s="139" t="s">
        <v>220</v>
      </c>
      <c r="D28" s="134" t="s">
        <v>200</v>
      </c>
      <c r="E28" s="131">
        <v>24</v>
      </c>
      <c r="F28" s="82"/>
    </row>
    <row r="29" spans="1:6" ht="22.2" customHeight="1" x14ac:dyDescent="0.3">
      <c r="A29" s="38"/>
      <c r="B29" s="128" t="s">
        <v>232</v>
      </c>
      <c r="C29" s="139" t="s">
        <v>222</v>
      </c>
      <c r="D29" s="134" t="s">
        <v>200</v>
      </c>
      <c r="E29" s="131">
        <v>0</v>
      </c>
      <c r="F29" s="82"/>
    </row>
    <row r="30" spans="1:6" ht="20.399999999999999" customHeight="1" x14ac:dyDescent="0.3">
      <c r="A30" s="38"/>
      <c r="B30" s="128" t="s">
        <v>233</v>
      </c>
      <c r="C30" s="141" t="s">
        <v>224</v>
      </c>
      <c r="D30" s="134" t="s">
        <v>200</v>
      </c>
      <c r="E30" s="131">
        <v>0</v>
      </c>
      <c r="F30" s="82"/>
    </row>
    <row r="31" spans="1:6" ht="20.399999999999999" customHeight="1" x14ac:dyDescent="0.3">
      <c r="A31" s="38"/>
      <c r="B31" s="128" t="s">
        <v>234</v>
      </c>
      <c r="C31" s="141" t="s">
        <v>226</v>
      </c>
      <c r="D31" s="134" t="s">
        <v>200</v>
      </c>
      <c r="E31" s="131">
        <v>0</v>
      </c>
      <c r="F31" s="82"/>
    </row>
    <row r="32" spans="1:6" ht="20.399999999999999" customHeight="1" x14ac:dyDescent="0.3">
      <c r="A32" s="38"/>
      <c r="B32" s="128" t="s">
        <v>235</v>
      </c>
      <c r="C32" s="139" t="s">
        <v>228</v>
      </c>
      <c r="D32" s="134" t="s">
        <v>200</v>
      </c>
      <c r="E32" s="131">
        <v>16</v>
      </c>
      <c r="F32" s="82"/>
    </row>
    <row r="33" spans="1:6" ht="21" customHeight="1" x14ac:dyDescent="0.3">
      <c r="A33" s="38"/>
      <c r="B33" s="128" t="s">
        <v>236</v>
      </c>
      <c r="C33" s="139" t="s">
        <v>230</v>
      </c>
      <c r="D33" s="134" t="s">
        <v>200</v>
      </c>
      <c r="E33" s="131">
        <v>2</v>
      </c>
      <c r="F33" s="82"/>
    </row>
    <row r="34" spans="1:6" ht="24.6" customHeight="1" x14ac:dyDescent="0.3">
      <c r="A34" s="38"/>
      <c r="B34" s="128" t="s">
        <v>55</v>
      </c>
      <c r="C34" s="129" t="s">
        <v>237</v>
      </c>
      <c r="D34" s="130" t="s">
        <v>173</v>
      </c>
      <c r="E34" s="140">
        <v>100</v>
      </c>
      <c r="F34" s="111" t="s">
        <v>238</v>
      </c>
    </row>
    <row r="35" spans="1:6" ht="27" customHeight="1" x14ac:dyDescent="0.3">
      <c r="A35" s="38"/>
      <c r="B35" s="128" t="s">
        <v>56</v>
      </c>
      <c r="C35" s="129" t="s">
        <v>239</v>
      </c>
      <c r="D35" s="136" t="s">
        <v>240</v>
      </c>
      <c r="E35" s="131">
        <v>14</v>
      </c>
      <c r="F35" s="82"/>
    </row>
    <row r="36" spans="1:6" ht="35.4" customHeight="1" x14ac:dyDescent="0.3">
      <c r="A36" s="38"/>
      <c r="B36" s="128" t="s">
        <v>157</v>
      </c>
      <c r="C36" s="129" t="s">
        <v>241</v>
      </c>
      <c r="D36" s="136" t="s">
        <v>155</v>
      </c>
      <c r="E36" s="142" t="s">
        <v>242</v>
      </c>
      <c r="F36" s="82" t="s">
        <v>243</v>
      </c>
    </row>
    <row r="37" spans="1:6" ht="70.8" customHeight="1" x14ac:dyDescent="0.3">
      <c r="A37" s="38"/>
      <c r="B37" s="128" t="s">
        <v>244</v>
      </c>
      <c r="C37" s="139" t="s">
        <v>245</v>
      </c>
      <c r="D37" s="130" t="s">
        <v>155</v>
      </c>
      <c r="E37" s="142" t="s">
        <v>242</v>
      </c>
      <c r="F37" s="82" t="s">
        <v>243</v>
      </c>
    </row>
    <row r="38" spans="1:6" x14ac:dyDescent="0.3">
      <c r="A38" s="38"/>
      <c r="B38" s="38"/>
      <c r="C38" s="143"/>
      <c r="D38" s="144"/>
      <c r="E38" s="144"/>
      <c r="F38" s="144"/>
    </row>
  </sheetData>
  <mergeCells count="6">
    <mergeCell ref="B1:D1"/>
    <mergeCell ref="B5:E5"/>
    <mergeCell ref="F5:F7"/>
    <mergeCell ref="B6:B7"/>
    <mergeCell ref="C6:C7"/>
    <mergeCell ref="D6:D7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36:E37">
      <formula1>900</formula1>
    </dataValidation>
    <dataValidation type="decimal" allowBlank="1" showErrorMessage="1" errorTitle="Ошибка" error="Введите значение от 0 до 100%" sqref="E16:E17 E34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E11:E14 E9 E18:E33 E35">
      <formula1>0</formula1>
      <formula2>9.99999999999999E+23</formula2>
    </dataValidation>
  </dataValidations>
  <hyperlinks>
    <hyperlink ref="E36" location="'Форма 2.8'!$G$38" tooltip="Кликните по гиперссылке, чтобы перейти по гиперссылке или отредактировать её" display="https://portal.eias.ru/Portal/DownloadPage.aspx?type=12&amp;guid=a5055a07-f05c-41fd-841d-9e418ce3c406"/>
    <hyperlink ref="E37" location="'Форма 2.8'!$G$39" tooltip="Кликните по гиперссылке, чтобы перейти по гиперссылке или отредактировать её" display="https://portal.eias.ru/Portal/DownloadPage.aspx?type=12&amp;guid=a5055a07-f05c-41fd-841d-9e418ce3c406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D76" sqref="D76"/>
    </sheetView>
  </sheetViews>
  <sheetFormatPr defaultRowHeight="14.4" x14ac:dyDescent="0.3"/>
  <cols>
    <col min="1" max="1" width="2" customWidth="1"/>
    <col min="2" max="2" width="3" customWidth="1"/>
    <col min="4" max="4" width="41.88671875" customWidth="1"/>
    <col min="6" max="6" width="35.109375" customWidth="1"/>
    <col min="7" max="7" width="15" customWidth="1"/>
    <col min="10" max="10" width="129.88671875" customWidth="1"/>
  </cols>
  <sheetData>
    <row r="1" spans="1:10" ht="39.6" customHeight="1" x14ac:dyDescent="0.3">
      <c r="A1" s="61"/>
      <c r="B1" s="32"/>
      <c r="C1" s="237" t="s">
        <v>246</v>
      </c>
      <c r="D1" s="238"/>
      <c r="E1" s="238"/>
      <c r="F1" s="239"/>
      <c r="G1" s="38"/>
      <c r="H1" s="38"/>
      <c r="I1" s="38"/>
      <c r="J1" s="38"/>
    </row>
    <row r="2" spans="1:10" x14ac:dyDescent="0.3">
      <c r="A2" s="61"/>
      <c r="B2" s="32"/>
      <c r="C2" s="32"/>
      <c r="D2" s="122"/>
      <c r="E2" s="122"/>
      <c r="F2" s="73"/>
      <c r="G2" s="38"/>
      <c r="H2" s="38"/>
      <c r="I2" s="38"/>
      <c r="J2" s="38"/>
    </row>
    <row r="3" spans="1:10" x14ac:dyDescent="0.3">
      <c r="A3" s="61"/>
      <c r="B3" s="32"/>
      <c r="C3" s="201" t="s">
        <v>63</v>
      </c>
      <c r="D3" s="201"/>
      <c r="E3" s="201"/>
      <c r="F3" s="201"/>
      <c r="G3" s="201"/>
      <c r="H3" s="201"/>
      <c r="I3" s="201"/>
      <c r="J3" s="201" t="s">
        <v>64</v>
      </c>
    </row>
    <row r="4" spans="1:10" x14ac:dyDescent="0.3">
      <c r="A4" s="61"/>
      <c r="B4" s="32"/>
      <c r="C4" s="201" t="s">
        <v>47</v>
      </c>
      <c r="D4" s="221" t="s">
        <v>65</v>
      </c>
      <c r="E4" s="221" t="s">
        <v>66</v>
      </c>
      <c r="F4" s="240"/>
      <c r="G4" s="241"/>
      <c r="H4" s="242"/>
      <c r="I4" s="82"/>
      <c r="J4" s="201"/>
    </row>
    <row r="5" spans="1:10" ht="40.799999999999997" customHeight="1" x14ac:dyDescent="0.3">
      <c r="A5" s="61"/>
      <c r="B5" s="38"/>
      <c r="C5" s="201"/>
      <c r="D5" s="221"/>
      <c r="E5" s="221"/>
      <c r="F5" s="75" t="s">
        <v>247</v>
      </c>
      <c r="G5" s="75" t="s">
        <v>248</v>
      </c>
      <c r="H5" s="145" t="s">
        <v>249</v>
      </c>
      <c r="I5" s="82"/>
      <c r="J5" s="201"/>
    </row>
    <row r="6" spans="1:10" x14ac:dyDescent="0.3">
      <c r="A6" s="61"/>
      <c r="B6" s="38"/>
      <c r="C6" s="146" t="s">
        <v>50</v>
      </c>
      <c r="D6" s="126" t="s">
        <v>51</v>
      </c>
      <c r="E6" s="126" t="s">
        <v>52</v>
      </c>
      <c r="F6" s="126" t="s">
        <v>53</v>
      </c>
      <c r="G6" s="147" t="s">
        <v>250</v>
      </c>
      <c r="H6" s="148"/>
      <c r="I6" s="149"/>
      <c r="J6" s="150"/>
    </row>
    <row r="7" spans="1:10" ht="50.4" customHeight="1" x14ac:dyDescent="0.3">
      <c r="A7" s="61"/>
      <c r="B7" s="38"/>
      <c r="C7" s="128">
        <v>1</v>
      </c>
      <c r="D7" s="129" t="s">
        <v>251</v>
      </c>
      <c r="E7" s="151" t="s">
        <v>155</v>
      </c>
      <c r="F7" s="152" t="s">
        <v>252</v>
      </c>
      <c r="G7" s="152"/>
      <c r="H7" s="153"/>
      <c r="I7" s="149"/>
      <c r="J7" s="82"/>
    </row>
    <row r="8" spans="1:10" ht="24.6" customHeight="1" x14ac:dyDescent="0.3">
      <c r="A8" s="61"/>
      <c r="B8" s="38"/>
      <c r="C8" s="128">
        <v>2</v>
      </c>
      <c r="D8" s="129" t="s">
        <v>253</v>
      </c>
      <c r="E8" s="151" t="s">
        <v>155</v>
      </c>
      <c r="F8" s="154" t="s">
        <v>254</v>
      </c>
      <c r="G8" s="151" t="s">
        <v>155</v>
      </c>
      <c r="H8" s="153"/>
      <c r="I8" s="149"/>
      <c r="J8" s="82" t="s">
        <v>255</v>
      </c>
    </row>
    <row r="9" spans="1:10" ht="29.4" customHeight="1" x14ac:dyDescent="0.3">
      <c r="A9" s="61"/>
      <c r="B9" s="38"/>
      <c r="C9" s="128" t="s">
        <v>256</v>
      </c>
      <c r="D9" s="139" t="s">
        <v>257</v>
      </c>
      <c r="E9" s="151" t="s">
        <v>155</v>
      </c>
      <c r="F9" s="154" t="s">
        <v>258</v>
      </c>
      <c r="G9" s="151" t="s">
        <v>155</v>
      </c>
      <c r="H9" s="153"/>
      <c r="I9" s="149"/>
      <c r="J9" s="82" t="s">
        <v>259</v>
      </c>
    </row>
    <row r="10" spans="1:10" ht="41.4" customHeight="1" x14ac:dyDescent="0.3">
      <c r="A10" s="61"/>
      <c r="B10" s="38"/>
      <c r="C10" s="128" t="s">
        <v>52</v>
      </c>
      <c r="D10" s="129" t="s">
        <v>260</v>
      </c>
      <c r="E10" s="151" t="s">
        <v>155</v>
      </c>
      <c r="F10" s="155" t="s">
        <v>261</v>
      </c>
      <c r="G10" s="151" t="s">
        <v>155</v>
      </c>
      <c r="H10" s="153"/>
      <c r="I10" s="149"/>
      <c r="J10" s="82" t="s">
        <v>262</v>
      </c>
    </row>
    <row r="11" spans="1:10" ht="38.4" customHeight="1" x14ac:dyDescent="0.3">
      <c r="A11" s="61"/>
      <c r="B11" s="38"/>
      <c r="C11" s="128" t="s">
        <v>53</v>
      </c>
      <c r="D11" s="129" t="s">
        <v>263</v>
      </c>
      <c r="E11" s="151" t="s">
        <v>155</v>
      </c>
      <c r="F11" s="152" t="s">
        <v>264</v>
      </c>
      <c r="G11" s="151" t="s">
        <v>155</v>
      </c>
      <c r="H11" s="153"/>
      <c r="I11" s="149"/>
      <c r="J11" s="82" t="s">
        <v>265</v>
      </c>
    </row>
    <row r="12" spans="1:10" ht="26.4" customHeight="1" x14ac:dyDescent="0.3">
      <c r="A12" s="61"/>
      <c r="B12" s="38"/>
      <c r="C12" s="128" t="s">
        <v>54</v>
      </c>
      <c r="D12" s="129" t="s">
        <v>266</v>
      </c>
      <c r="E12" s="151" t="s">
        <v>155</v>
      </c>
      <c r="F12" s="152" t="s">
        <v>267</v>
      </c>
      <c r="G12" s="151" t="s">
        <v>155</v>
      </c>
      <c r="H12" s="153"/>
      <c r="I12" s="149"/>
      <c r="J12" s="82"/>
    </row>
    <row r="13" spans="1:10" ht="27.6" customHeight="1" x14ac:dyDescent="0.3">
      <c r="A13" s="61"/>
      <c r="B13" s="38"/>
      <c r="C13" s="128" t="s">
        <v>55</v>
      </c>
      <c r="D13" s="129" t="s">
        <v>268</v>
      </c>
      <c r="E13" s="151" t="s">
        <v>155</v>
      </c>
      <c r="F13" s="154" t="s">
        <v>269</v>
      </c>
      <c r="G13" s="154"/>
      <c r="H13" s="153"/>
      <c r="I13" s="149"/>
      <c r="J13" s="82" t="s">
        <v>270</v>
      </c>
    </row>
    <row r="14" spans="1:10" ht="31.2" customHeight="1" x14ac:dyDescent="0.3">
      <c r="A14" s="61"/>
      <c r="B14" s="38"/>
      <c r="C14" s="128" t="s">
        <v>56</v>
      </c>
      <c r="D14" s="129" t="s">
        <v>271</v>
      </c>
      <c r="E14" s="151" t="s">
        <v>155</v>
      </c>
      <c r="F14" s="154" t="s">
        <v>272</v>
      </c>
      <c r="G14" s="154"/>
      <c r="H14" s="153"/>
      <c r="I14" s="149"/>
      <c r="J14" s="82" t="s">
        <v>273</v>
      </c>
    </row>
    <row r="15" spans="1:10" ht="62.4" customHeight="1" x14ac:dyDescent="0.3">
      <c r="A15" s="61"/>
      <c r="B15" s="38"/>
      <c r="C15" s="128" t="s">
        <v>157</v>
      </c>
      <c r="D15" s="129" t="s">
        <v>274</v>
      </c>
      <c r="E15" s="151" t="s">
        <v>73</v>
      </c>
      <c r="F15" s="156">
        <f>SUM(G15:H15)</f>
        <v>0</v>
      </c>
      <c r="G15" s="156">
        <f>SUMIF(List06_flag_year,"y",G16:G33)</f>
        <v>0</v>
      </c>
      <c r="H15" s="157"/>
      <c r="I15" s="158"/>
      <c r="J15" s="82" t="s">
        <v>275</v>
      </c>
    </row>
    <row r="16" spans="1:10" ht="53.4" customHeight="1" x14ac:dyDescent="0.3">
      <c r="A16" s="61"/>
      <c r="B16" s="38"/>
      <c r="C16" s="128" t="e">
        <f>#REF!</f>
        <v>#REF!</v>
      </c>
      <c r="D16" s="159"/>
      <c r="E16" s="151" t="s">
        <v>73</v>
      </c>
      <c r="F16" s="156">
        <f>SUM(F17:F18)</f>
        <v>0</v>
      </c>
      <c r="G16" s="156">
        <f>SUM(G17:G18)</f>
        <v>0</v>
      </c>
      <c r="H16" s="157" t="s">
        <v>276</v>
      </c>
      <c r="I16" s="158"/>
      <c r="J16" s="82" t="s">
        <v>277</v>
      </c>
    </row>
    <row r="17" spans="1:10" ht="53.4" customHeight="1" x14ac:dyDescent="0.3">
      <c r="A17" s="61"/>
      <c r="B17" s="38"/>
      <c r="C17" s="160" t="e">
        <f>#REF!&amp;"."&amp;#REF!</f>
        <v>#REF!</v>
      </c>
      <c r="D17" s="161"/>
      <c r="E17" s="162" t="s">
        <v>73</v>
      </c>
      <c r="F17" s="131"/>
      <c r="G17" s="163"/>
      <c r="H17" s="157" t="s">
        <v>278</v>
      </c>
      <c r="I17" s="158"/>
      <c r="J17" s="82" t="s">
        <v>279</v>
      </c>
    </row>
    <row r="18" spans="1:10" x14ac:dyDescent="0.3">
      <c r="A18" s="61"/>
      <c r="B18" s="38"/>
      <c r="C18" s="164"/>
      <c r="D18" s="165" t="s">
        <v>280</v>
      </c>
      <c r="E18" s="166"/>
      <c r="F18" s="167"/>
      <c r="G18" s="167"/>
      <c r="H18" s="168"/>
      <c r="I18" s="158"/>
      <c r="J18" s="82"/>
    </row>
    <row r="19" spans="1:10" ht="41.4" customHeight="1" x14ac:dyDescent="0.3">
      <c r="A19" s="37"/>
      <c r="B19" s="38"/>
      <c r="C19" s="169" t="e">
        <f>#REF!</f>
        <v>#REF!</v>
      </c>
      <c r="D19" s="159">
        <v>2017</v>
      </c>
      <c r="E19" s="170" t="s">
        <v>73</v>
      </c>
      <c r="F19" s="171">
        <f>SUM(F20:F22)</f>
        <v>4153.2</v>
      </c>
      <c r="G19" s="156">
        <f>SUM(G20:G22)</f>
        <v>0</v>
      </c>
      <c r="H19" s="157" t="s">
        <v>276</v>
      </c>
      <c r="I19" s="158"/>
      <c r="J19" s="82" t="s">
        <v>277</v>
      </c>
    </row>
    <row r="20" spans="1:10" ht="50.4" customHeight="1" x14ac:dyDescent="0.3">
      <c r="A20" s="61"/>
      <c r="B20" s="38"/>
      <c r="C20" s="172" t="e">
        <f>#REF!&amp;"."&amp;#REF!</f>
        <v>#REF!</v>
      </c>
      <c r="D20" s="161" t="s">
        <v>281</v>
      </c>
      <c r="E20" s="151" t="s">
        <v>73</v>
      </c>
      <c r="F20" s="131">
        <v>2460.08</v>
      </c>
      <c r="G20" s="163"/>
      <c r="H20" s="157" t="s">
        <v>278</v>
      </c>
      <c r="I20" s="158"/>
      <c r="J20" s="82" t="s">
        <v>279</v>
      </c>
    </row>
    <row r="21" spans="1:10" ht="56.4" customHeight="1" x14ac:dyDescent="0.3">
      <c r="A21" s="61"/>
      <c r="B21" s="37" t="s">
        <v>133</v>
      </c>
      <c r="C21" s="160" t="str">
        <f>$B$23&amp;"."&amp;$C$25</f>
        <v>..О.</v>
      </c>
      <c r="D21" s="161" t="s">
        <v>282</v>
      </c>
      <c r="E21" s="162" t="s">
        <v>73</v>
      </c>
      <c r="F21" s="131">
        <v>1693.12</v>
      </c>
      <c r="G21" s="163"/>
      <c r="H21" s="157" t="s">
        <v>278</v>
      </c>
      <c r="I21" s="158"/>
      <c r="J21" s="82" t="s">
        <v>279</v>
      </c>
    </row>
    <row r="22" spans="1:10" x14ac:dyDescent="0.3">
      <c r="A22" s="61"/>
      <c r="B22" s="38"/>
      <c r="C22" s="173"/>
      <c r="D22" s="165" t="s">
        <v>280</v>
      </c>
      <c r="E22" s="166"/>
      <c r="F22" s="167"/>
      <c r="G22" s="167"/>
      <c r="H22" s="168"/>
      <c r="I22" s="158"/>
      <c r="J22" s="82"/>
    </row>
    <row r="23" spans="1:10" ht="36" customHeight="1" x14ac:dyDescent="0.3">
      <c r="A23" s="37" t="s">
        <v>133</v>
      </c>
      <c r="B23" s="38"/>
      <c r="C23" s="128" t="e">
        <f>#REF!</f>
        <v>#REF!</v>
      </c>
      <c r="D23" s="159">
        <v>2018</v>
      </c>
      <c r="E23" s="151" t="s">
        <v>73</v>
      </c>
      <c r="F23" s="156">
        <f>SUM(F24:F26)</f>
        <v>4892.2000000000007</v>
      </c>
      <c r="G23" s="156">
        <f>SUM(G24:G26)</f>
        <v>0</v>
      </c>
      <c r="H23" s="157" t="s">
        <v>276</v>
      </c>
      <c r="I23" s="158"/>
      <c r="J23" s="82" t="s">
        <v>277</v>
      </c>
    </row>
    <row r="24" spans="1:10" ht="60" customHeight="1" x14ac:dyDescent="0.3">
      <c r="A24" s="61"/>
      <c r="B24" s="38"/>
      <c r="C24" s="160" t="e">
        <f>#REF!&amp;"."&amp;#REF!</f>
        <v>#REF!</v>
      </c>
      <c r="D24" s="161" t="s">
        <v>281</v>
      </c>
      <c r="E24" s="162" t="s">
        <v>73</v>
      </c>
      <c r="F24" s="131">
        <v>4193.5600000000004</v>
      </c>
      <c r="G24" s="163"/>
      <c r="H24" s="157" t="s">
        <v>278</v>
      </c>
      <c r="I24" s="158"/>
      <c r="J24" s="82" t="s">
        <v>279</v>
      </c>
    </row>
    <row r="25" spans="1:10" ht="34.200000000000003" customHeight="1" x14ac:dyDescent="0.3">
      <c r="A25" s="61"/>
      <c r="B25" s="37" t="s">
        <v>133</v>
      </c>
      <c r="C25" s="160" t="str">
        <f>$B$27&amp;"."&amp;$C$29</f>
        <v>.О.</v>
      </c>
      <c r="D25" s="161" t="s">
        <v>283</v>
      </c>
      <c r="E25" s="162" t="s">
        <v>73</v>
      </c>
      <c r="F25" s="131">
        <v>698.64</v>
      </c>
      <c r="G25" s="163"/>
      <c r="H25" s="157" t="s">
        <v>278</v>
      </c>
      <c r="I25" s="158"/>
      <c r="J25" s="82" t="s">
        <v>279</v>
      </c>
    </row>
    <row r="26" spans="1:10" x14ac:dyDescent="0.3">
      <c r="A26" s="61"/>
      <c r="B26" s="38"/>
      <c r="C26" s="164"/>
      <c r="D26" s="165" t="s">
        <v>280</v>
      </c>
      <c r="E26" s="166"/>
      <c r="F26" s="167"/>
      <c r="G26" s="167"/>
      <c r="H26" s="168"/>
      <c r="I26" s="158"/>
      <c r="J26" s="82"/>
    </row>
    <row r="27" spans="1:10" ht="45.6" customHeight="1" x14ac:dyDescent="0.3">
      <c r="A27" s="37" t="s">
        <v>133</v>
      </c>
      <c r="B27" s="38"/>
      <c r="C27" s="128" t="e">
        <f>#REF!</f>
        <v>#REF!</v>
      </c>
      <c r="D27" s="159">
        <v>2019</v>
      </c>
      <c r="E27" s="151" t="s">
        <v>73</v>
      </c>
      <c r="F27" s="156">
        <f>SUM(F28:F32)</f>
        <v>11090.59</v>
      </c>
      <c r="G27" s="156">
        <f>SUM(G28:G32)</f>
        <v>0</v>
      </c>
      <c r="H27" s="157" t="s">
        <v>276</v>
      </c>
      <c r="I27" s="158"/>
      <c r="J27" s="82" t="s">
        <v>277</v>
      </c>
    </row>
    <row r="28" spans="1:10" ht="61.2" customHeight="1" x14ac:dyDescent="0.3">
      <c r="A28" s="61"/>
      <c r="B28" s="38"/>
      <c r="C28" s="160" t="e">
        <f>#REF!&amp;"."&amp;#REF!</f>
        <v>#REF!</v>
      </c>
      <c r="D28" s="161" t="s">
        <v>284</v>
      </c>
      <c r="E28" s="162" t="s">
        <v>73</v>
      </c>
      <c r="F28" s="131">
        <v>8531.34</v>
      </c>
      <c r="G28" s="163"/>
      <c r="H28" s="157" t="s">
        <v>278</v>
      </c>
      <c r="I28" s="158"/>
      <c r="J28" s="82" t="s">
        <v>279</v>
      </c>
    </row>
    <row r="29" spans="1:10" ht="56.4" customHeight="1" x14ac:dyDescent="0.3">
      <c r="A29" s="61"/>
      <c r="B29" s="37" t="s">
        <v>133</v>
      </c>
      <c r="C29" s="160" t="str">
        <f>$B$31&amp;"."&amp;$C$33</f>
        <v>О.</v>
      </c>
      <c r="D29" s="161" t="s">
        <v>282</v>
      </c>
      <c r="E29" s="162" t="s">
        <v>73</v>
      </c>
      <c r="F29" s="131">
        <v>942.33</v>
      </c>
      <c r="G29" s="163"/>
      <c r="H29" s="157" t="s">
        <v>278</v>
      </c>
      <c r="I29" s="158"/>
      <c r="J29" s="82" t="s">
        <v>279</v>
      </c>
    </row>
    <row r="30" spans="1:10" ht="57.6" customHeight="1" x14ac:dyDescent="0.3">
      <c r="A30" s="61"/>
      <c r="B30" s="37" t="s">
        <v>133</v>
      </c>
      <c r="C30" s="160" t="str">
        <f>$B$31&amp;"."&amp;$C$34</f>
        <v>О.9</v>
      </c>
      <c r="D30" s="161" t="s">
        <v>281</v>
      </c>
      <c r="E30" s="162" t="s">
        <v>73</v>
      </c>
      <c r="F30" s="131">
        <v>1605</v>
      </c>
      <c r="G30" s="163"/>
      <c r="H30" s="157" t="s">
        <v>278</v>
      </c>
      <c r="I30" s="158"/>
      <c r="J30" s="82" t="s">
        <v>279</v>
      </c>
    </row>
    <row r="31" spans="1:10" ht="49.8" customHeight="1" x14ac:dyDescent="0.3">
      <c r="A31" s="61"/>
      <c r="B31" s="37" t="s">
        <v>133</v>
      </c>
      <c r="C31" s="160" t="str">
        <f>$B$31&amp;"."&amp;$C$35</f>
        <v>О.9.1</v>
      </c>
      <c r="D31" s="161" t="s">
        <v>285</v>
      </c>
      <c r="E31" s="162" t="s">
        <v>73</v>
      </c>
      <c r="F31" s="131">
        <v>11.92</v>
      </c>
      <c r="G31" s="163"/>
      <c r="H31" s="157" t="s">
        <v>278</v>
      </c>
      <c r="I31" s="158"/>
      <c r="J31" s="82" t="s">
        <v>279</v>
      </c>
    </row>
    <row r="32" spans="1:10" x14ac:dyDescent="0.3">
      <c r="A32" s="61"/>
      <c r="B32" s="38"/>
      <c r="C32" s="164"/>
      <c r="D32" s="165" t="s">
        <v>280</v>
      </c>
      <c r="E32" s="166"/>
      <c r="F32" s="167"/>
      <c r="G32" s="167"/>
      <c r="H32" s="168"/>
      <c r="I32" s="158"/>
      <c r="J32" s="82"/>
    </row>
    <row r="33" spans="1:10" x14ac:dyDescent="0.3">
      <c r="A33" s="61"/>
      <c r="B33" s="38"/>
      <c r="C33" s="173"/>
      <c r="D33" s="174" t="s">
        <v>286</v>
      </c>
      <c r="E33" s="174"/>
      <c r="F33" s="175"/>
      <c r="G33" s="175"/>
      <c r="H33" s="168"/>
      <c r="I33" s="176"/>
      <c r="J33" s="82"/>
    </row>
    <row r="34" spans="1:10" ht="24" customHeight="1" x14ac:dyDescent="0.3">
      <c r="A34" s="61"/>
      <c r="B34" s="38"/>
      <c r="C34" s="100" t="s">
        <v>160</v>
      </c>
      <c r="D34" s="80" t="s">
        <v>287</v>
      </c>
      <c r="E34" s="54" t="s">
        <v>155</v>
      </c>
      <c r="F34" s="54" t="s">
        <v>155</v>
      </c>
      <c r="G34" s="54" t="s">
        <v>155</v>
      </c>
      <c r="H34" s="177"/>
      <c r="I34" s="176"/>
      <c r="J34" s="82"/>
    </row>
    <row r="35" spans="1:10" ht="19.8" customHeight="1" x14ac:dyDescent="0.3">
      <c r="A35" s="61"/>
      <c r="B35" s="38"/>
      <c r="C35" s="100" t="s">
        <v>288</v>
      </c>
      <c r="D35" s="85" t="s">
        <v>289</v>
      </c>
      <c r="E35" s="54" t="s">
        <v>155</v>
      </c>
      <c r="F35" s="54" t="s">
        <v>155</v>
      </c>
      <c r="G35" s="54" t="s">
        <v>155</v>
      </c>
      <c r="H35" s="177"/>
      <c r="I35" s="176"/>
      <c r="J35" s="82"/>
    </row>
    <row r="36" spans="1:10" x14ac:dyDescent="0.3">
      <c r="A36" s="61"/>
      <c r="B36" s="38"/>
      <c r="C36" s="100" t="s">
        <v>290</v>
      </c>
      <c r="D36" s="88" t="s">
        <v>291</v>
      </c>
      <c r="E36" s="54" t="s">
        <v>292</v>
      </c>
      <c r="F36" s="102">
        <v>3</v>
      </c>
      <c r="G36" s="102"/>
      <c r="H36" s="177"/>
      <c r="I36" s="176"/>
      <c r="J36" s="82"/>
    </row>
    <row r="37" spans="1:10" x14ac:dyDescent="0.3">
      <c r="A37" s="61"/>
      <c r="B37" s="38"/>
      <c r="C37" s="100" t="s">
        <v>293</v>
      </c>
      <c r="D37" s="88" t="s">
        <v>294</v>
      </c>
      <c r="E37" s="54" t="s">
        <v>292</v>
      </c>
      <c r="F37" s="102">
        <v>3</v>
      </c>
      <c r="G37" s="102"/>
      <c r="H37" s="177"/>
      <c r="I37" s="176"/>
      <c r="J37" s="82"/>
    </row>
    <row r="38" spans="1:10" ht="22.8" customHeight="1" x14ac:dyDescent="0.3">
      <c r="A38" s="61"/>
      <c r="B38" s="38"/>
      <c r="C38" s="100" t="s">
        <v>295</v>
      </c>
      <c r="D38" s="85" t="s">
        <v>296</v>
      </c>
      <c r="E38" s="54" t="s">
        <v>155</v>
      </c>
      <c r="F38" s="54" t="s">
        <v>155</v>
      </c>
      <c r="G38" s="54" t="s">
        <v>155</v>
      </c>
      <c r="H38" s="177"/>
      <c r="I38" s="176"/>
      <c r="J38" s="82"/>
    </row>
    <row r="39" spans="1:10" ht="37.200000000000003" customHeight="1" x14ac:dyDescent="0.3">
      <c r="A39" s="61"/>
      <c r="B39" s="38"/>
      <c r="C39" s="100" t="s">
        <v>297</v>
      </c>
      <c r="D39" s="88" t="s">
        <v>291</v>
      </c>
      <c r="E39" s="54" t="s">
        <v>298</v>
      </c>
      <c r="F39" s="102">
        <v>0.98</v>
      </c>
      <c r="G39" s="102"/>
      <c r="H39" s="177"/>
      <c r="I39" s="176"/>
      <c r="J39" s="82" t="s">
        <v>299</v>
      </c>
    </row>
    <row r="40" spans="1:10" ht="40.200000000000003" customHeight="1" x14ac:dyDescent="0.3">
      <c r="A40" s="61"/>
      <c r="B40" s="38"/>
      <c r="C40" s="100" t="s">
        <v>300</v>
      </c>
      <c r="D40" s="88" t="s">
        <v>294</v>
      </c>
      <c r="E40" s="54" t="s">
        <v>298</v>
      </c>
      <c r="F40" s="102"/>
      <c r="G40" s="102"/>
      <c r="H40" s="177"/>
      <c r="I40" s="176"/>
      <c r="J40" s="82" t="s">
        <v>301</v>
      </c>
    </row>
    <row r="41" spans="1:10" ht="28.8" customHeight="1" x14ac:dyDescent="0.3">
      <c r="A41" s="61"/>
      <c r="B41" s="38"/>
      <c r="C41" s="100" t="s">
        <v>302</v>
      </c>
      <c r="D41" s="85" t="s">
        <v>303</v>
      </c>
      <c r="E41" s="54" t="s">
        <v>155</v>
      </c>
      <c r="F41" s="54" t="s">
        <v>155</v>
      </c>
      <c r="G41" s="54" t="s">
        <v>155</v>
      </c>
      <c r="H41" s="177"/>
      <c r="I41" s="176"/>
      <c r="J41" s="82"/>
    </row>
    <row r="42" spans="1:10" ht="24.6" customHeight="1" x14ac:dyDescent="0.3">
      <c r="A42" s="61"/>
      <c r="B42" s="38"/>
      <c r="C42" s="100" t="s">
        <v>304</v>
      </c>
      <c r="D42" s="88" t="s">
        <v>291</v>
      </c>
      <c r="E42" s="54" t="s">
        <v>305</v>
      </c>
      <c r="F42" s="102">
        <v>23</v>
      </c>
      <c r="G42" s="102"/>
      <c r="H42" s="177"/>
      <c r="I42" s="176"/>
      <c r="J42" s="82" t="s">
        <v>306</v>
      </c>
    </row>
    <row r="43" spans="1:10" ht="20.399999999999999" customHeight="1" x14ac:dyDescent="0.3">
      <c r="A43" s="61"/>
      <c r="B43" s="38"/>
      <c r="C43" s="100" t="s">
        <v>307</v>
      </c>
      <c r="D43" s="88" t="s">
        <v>294</v>
      </c>
      <c r="E43" s="54" t="s">
        <v>305</v>
      </c>
      <c r="F43" s="102"/>
      <c r="G43" s="102"/>
      <c r="H43" s="177"/>
      <c r="I43" s="176"/>
      <c r="J43" s="82" t="s">
        <v>308</v>
      </c>
    </row>
    <row r="44" spans="1:10" ht="16.2" customHeight="1" x14ac:dyDescent="0.3">
      <c r="A44" s="61"/>
      <c r="B44" s="38"/>
      <c r="C44" s="100" t="s">
        <v>309</v>
      </c>
      <c r="D44" s="85" t="s">
        <v>310</v>
      </c>
      <c r="E44" s="54" t="s">
        <v>155</v>
      </c>
      <c r="F44" s="54" t="s">
        <v>155</v>
      </c>
      <c r="G44" s="54" t="s">
        <v>155</v>
      </c>
      <c r="H44" s="177"/>
      <c r="I44" s="176"/>
      <c r="J44" s="82"/>
    </row>
    <row r="45" spans="1:10" ht="26.4" customHeight="1" x14ac:dyDescent="0.3">
      <c r="A45" s="61"/>
      <c r="B45" s="38"/>
      <c r="C45" s="100" t="s">
        <v>311</v>
      </c>
      <c r="D45" s="88" t="s">
        <v>291</v>
      </c>
      <c r="E45" s="54" t="s">
        <v>173</v>
      </c>
      <c r="F45" s="102">
        <v>11.8</v>
      </c>
      <c r="G45" s="102"/>
      <c r="H45" s="177"/>
      <c r="I45" s="176"/>
      <c r="J45" s="82" t="s">
        <v>312</v>
      </c>
    </row>
    <row r="46" spans="1:10" ht="23.4" customHeight="1" x14ac:dyDescent="0.3">
      <c r="A46" s="61"/>
      <c r="B46" s="38"/>
      <c r="C46" s="100" t="s">
        <v>313</v>
      </c>
      <c r="D46" s="88" t="s">
        <v>294</v>
      </c>
      <c r="E46" s="54" t="s">
        <v>173</v>
      </c>
      <c r="F46" s="102">
        <v>11.8</v>
      </c>
      <c r="G46" s="102"/>
      <c r="H46" s="177"/>
      <c r="I46" s="176"/>
      <c r="J46" s="82" t="s">
        <v>314</v>
      </c>
    </row>
    <row r="47" spans="1:10" ht="23.4" customHeight="1" x14ac:dyDescent="0.3">
      <c r="A47" s="61"/>
      <c r="B47" s="38"/>
      <c r="C47" s="100" t="s">
        <v>315</v>
      </c>
      <c r="D47" s="85" t="s">
        <v>316</v>
      </c>
      <c r="E47" s="54" t="s">
        <v>155</v>
      </c>
      <c r="F47" s="54" t="s">
        <v>155</v>
      </c>
      <c r="G47" s="54" t="s">
        <v>155</v>
      </c>
      <c r="H47" s="177"/>
      <c r="I47" s="176"/>
      <c r="J47" s="82"/>
    </row>
    <row r="48" spans="1:10" x14ac:dyDescent="0.3">
      <c r="A48" s="61"/>
      <c r="B48" s="38"/>
      <c r="C48" s="100" t="s">
        <v>317</v>
      </c>
      <c r="D48" s="88" t="s">
        <v>291</v>
      </c>
      <c r="E48" s="54" t="s">
        <v>173</v>
      </c>
      <c r="F48" s="102">
        <v>90.3</v>
      </c>
      <c r="G48" s="102"/>
      <c r="H48" s="177"/>
      <c r="I48" s="176"/>
      <c r="J48" s="82"/>
    </row>
    <row r="49" spans="1:10" x14ac:dyDescent="0.3">
      <c r="A49" s="61"/>
      <c r="B49" s="38"/>
      <c r="C49" s="100" t="s">
        <v>318</v>
      </c>
      <c r="D49" s="88" t="s">
        <v>294</v>
      </c>
      <c r="E49" s="54" t="s">
        <v>173</v>
      </c>
      <c r="F49" s="102"/>
      <c r="G49" s="102"/>
      <c r="H49" s="177"/>
      <c r="I49" s="176"/>
      <c r="J49" s="82"/>
    </row>
    <row r="50" spans="1:10" ht="31.8" customHeight="1" x14ac:dyDescent="0.3">
      <c r="A50" s="61"/>
      <c r="B50" s="38"/>
      <c r="C50" s="100" t="s">
        <v>319</v>
      </c>
      <c r="D50" s="85" t="s">
        <v>320</v>
      </c>
      <c r="E50" s="54" t="s">
        <v>155</v>
      </c>
      <c r="F50" s="54" t="s">
        <v>155</v>
      </c>
      <c r="G50" s="54" t="s">
        <v>155</v>
      </c>
      <c r="H50" s="177"/>
      <c r="I50" s="176"/>
      <c r="J50" s="82"/>
    </row>
    <row r="51" spans="1:10" ht="31.2" customHeight="1" x14ac:dyDescent="0.3">
      <c r="A51" s="61"/>
      <c r="B51" s="38"/>
      <c r="C51" s="100" t="s">
        <v>321</v>
      </c>
      <c r="D51" s="88" t="s">
        <v>291</v>
      </c>
      <c r="E51" s="54" t="s">
        <v>322</v>
      </c>
      <c r="F51" s="102">
        <v>113706</v>
      </c>
      <c r="G51" s="102"/>
      <c r="H51" s="177"/>
      <c r="I51" s="176"/>
      <c r="J51" s="82" t="s">
        <v>323</v>
      </c>
    </row>
    <row r="52" spans="1:10" ht="28.2" customHeight="1" x14ac:dyDescent="0.3">
      <c r="A52" s="61"/>
      <c r="B52" s="38"/>
      <c r="C52" s="100" t="s">
        <v>324</v>
      </c>
      <c r="D52" s="88" t="s">
        <v>294</v>
      </c>
      <c r="E52" s="54" t="s">
        <v>322</v>
      </c>
      <c r="F52" s="102"/>
      <c r="G52" s="102"/>
      <c r="H52" s="177"/>
      <c r="I52" s="176"/>
      <c r="J52" s="82" t="s">
        <v>325</v>
      </c>
    </row>
    <row r="53" spans="1:10" ht="25.2" customHeight="1" x14ac:dyDescent="0.3">
      <c r="A53" s="61"/>
      <c r="B53" s="38"/>
      <c r="C53" s="100" t="s">
        <v>326</v>
      </c>
      <c r="D53" s="85" t="s">
        <v>327</v>
      </c>
      <c r="E53" s="54" t="s">
        <v>155</v>
      </c>
      <c r="F53" s="54" t="s">
        <v>155</v>
      </c>
      <c r="G53" s="54" t="s">
        <v>155</v>
      </c>
      <c r="H53" s="177"/>
      <c r="I53" s="176"/>
      <c r="J53" s="82"/>
    </row>
    <row r="54" spans="1:10" ht="22.8" customHeight="1" x14ac:dyDescent="0.3">
      <c r="A54" s="61"/>
      <c r="B54" s="38"/>
      <c r="C54" s="100" t="s">
        <v>328</v>
      </c>
      <c r="D54" s="88" t="s">
        <v>291</v>
      </c>
      <c r="E54" s="54" t="s">
        <v>329</v>
      </c>
      <c r="F54" s="102"/>
      <c r="G54" s="102"/>
      <c r="H54" s="177"/>
      <c r="I54" s="176"/>
      <c r="J54" s="82" t="s">
        <v>330</v>
      </c>
    </row>
    <row r="55" spans="1:10" ht="22.2" customHeight="1" x14ac:dyDescent="0.3">
      <c r="A55" s="61"/>
      <c r="B55" s="38"/>
      <c r="C55" s="100" t="s">
        <v>331</v>
      </c>
      <c r="D55" s="88" t="s">
        <v>294</v>
      </c>
      <c r="E55" s="54" t="s">
        <v>329</v>
      </c>
      <c r="F55" s="102"/>
      <c r="G55" s="102"/>
      <c r="H55" s="177"/>
      <c r="I55" s="176"/>
      <c r="J55" s="82" t="s">
        <v>332</v>
      </c>
    </row>
    <row r="56" spans="1:10" ht="22.2" customHeight="1" x14ac:dyDescent="0.3">
      <c r="A56" s="61"/>
      <c r="B56" s="38"/>
      <c r="C56" s="100" t="s">
        <v>333</v>
      </c>
      <c r="D56" s="85" t="s">
        <v>334</v>
      </c>
      <c r="E56" s="54" t="s">
        <v>155</v>
      </c>
      <c r="F56" s="54" t="s">
        <v>155</v>
      </c>
      <c r="G56" s="54" t="s">
        <v>155</v>
      </c>
      <c r="H56" s="177"/>
      <c r="I56" s="176"/>
      <c r="J56" s="82"/>
    </row>
    <row r="57" spans="1:10" ht="32.4" customHeight="1" x14ac:dyDescent="0.3">
      <c r="A57" s="61"/>
      <c r="B57" s="38"/>
      <c r="C57" s="100" t="s">
        <v>335</v>
      </c>
      <c r="D57" s="88" t="s">
        <v>291</v>
      </c>
      <c r="E57" s="54" t="s">
        <v>336</v>
      </c>
      <c r="F57" s="102">
        <v>1.81</v>
      </c>
      <c r="G57" s="102"/>
      <c r="H57" s="177"/>
      <c r="I57" s="176"/>
      <c r="J57" s="82" t="s">
        <v>337</v>
      </c>
    </row>
    <row r="58" spans="1:10" ht="28.2" customHeight="1" x14ac:dyDescent="0.3">
      <c r="A58" s="61"/>
      <c r="B58" s="38"/>
      <c r="C58" s="100" t="s">
        <v>338</v>
      </c>
      <c r="D58" s="88" t="s">
        <v>294</v>
      </c>
      <c r="E58" s="54" t="s">
        <v>336</v>
      </c>
      <c r="F58" s="102">
        <v>2.2200000000000002</v>
      </c>
      <c r="G58" s="102"/>
      <c r="H58" s="177"/>
      <c r="I58" s="176"/>
      <c r="J58" s="82" t="s">
        <v>339</v>
      </c>
    </row>
    <row r="59" spans="1:10" ht="22.2" customHeight="1" x14ac:dyDescent="0.3">
      <c r="A59" s="61"/>
      <c r="B59" s="38"/>
      <c r="C59" s="100" t="s">
        <v>340</v>
      </c>
      <c r="D59" s="85" t="s">
        <v>341</v>
      </c>
      <c r="E59" s="54" t="s">
        <v>155</v>
      </c>
      <c r="F59" s="54" t="s">
        <v>155</v>
      </c>
      <c r="G59" s="54" t="s">
        <v>155</v>
      </c>
      <c r="H59" s="177"/>
      <c r="I59" s="176"/>
      <c r="J59" s="82"/>
    </row>
    <row r="60" spans="1:10" ht="24" customHeight="1" x14ac:dyDescent="0.3">
      <c r="A60" s="61"/>
      <c r="B60" s="38"/>
      <c r="C60" s="100" t="s">
        <v>342</v>
      </c>
      <c r="D60" s="88" t="s">
        <v>291</v>
      </c>
      <c r="E60" s="54" t="s">
        <v>343</v>
      </c>
      <c r="F60" s="102">
        <v>0.5</v>
      </c>
      <c r="G60" s="102"/>
      <c r="H60" s="177"/>
      <c r="I60" s="176"/>
      <c r="J60" s="82" t="s">
        <v>344</v>
      </c>
    </row>
    <row r="61" spans="1:10" ht="24" customHeight="1" x14ac:dyDescent="0.3">
      <c r="A61" s="61"/>
      <c r="B61" s="38"/>
      <c r="C61" s="100" t="s">
        <v>345</v>
      </c>
      <c r="D61" s="88" t="s">
        <v>294</v>
      </c>
      <c r="E61" s="54" t="s">
        <v>343</v>
      </c>
      <c r="F61" s="102">
        <v>0.5</v>
      </c>
      <c r="G61" s="102"/>
      <c r="H61" s="177"/>
      <c r="I61" s="176"/>
      <c r="J61" s="82" t="s">
        <v>346</v>
      </c>
    </row>
    <row r="62" spans="1:10" ht="19.2" customHeight="1" x14ac:dyDescent="0.3">
      <c r="A62" s="61"/>
      <c r="B62" s="38"/>
      <c r="C62" s="100" t="s">
        <v>347</v>
      </c>
      <c r="D62" s="85" t="s">
        <v>348</v>
      </c>
      <c r="E62" s="54" t="s">
        <v>155</v>
      </c>
      <c r="F62" s="54" t="s">
        <v>155</v>
      </c>
      <c r="G62" s="54" t="s">
        <v>155</v>
      </c>
      <c r="H62" s="177"/>
      <c r="I62" s="176"/>
      <c r="J62" s="82" t="s">
        <v>349</v>
      </c>
    </row>
    <row r="63" spans="1:10" ht="33" customHeight="1" x14ac:dyDescent="0.3">
      <c r="A63" s="61"/>
      <c r="B63" s="38"/>
      <c r="C63" s="100" t="s">
        <v>350</v>
      </c>
      <c r="D63" s="88" t="s">
        <v>291</v>
      </c>
      <c r="E63" s="54" t="s">
        <v>351</v>
      </c>
      <c r="F63" s="102"/>
      <c r="G63" s="102"/>
      <c r="H63" s="177"/>
      <c r="I63" s="176"/>
      <c r="J63" s="82" t="s">
        <v>352</v>
      </c>
    </row>
    <row r="64" spans="1:10" ht="31.2" customHeight="1" x14ac:dyDescent="0.3">
      <c r="A64" s="61"/>
      <c r="B64" s="38"/>
      <c r="C64" s="100" t="s">
        <v>353</v>
      </c>
      <c r="D64" s="88" t="s">
        <v>294</v>
      </c>
      <c r="E64" s="54" t="s">
        <v>351</v>
      </c>
      <c r="F64" s="102"/>
      <c r="G64" s="102"/>
      <c r="H64" s="177"/>
      <c r="I64" s="176"/>
      <c r="J64" s="82" t="s">
        <v>354</v>
      </c>
    </row>
    <row r="65" spans="1:10" x14ac:dyDescent="0.3">
      <c r="A65" s="61"/>
      <c r="B65" s="38"/>
      <c r="C65" s="100" t="e">
        <f>#REF!</f>
        <v>#REF!</v>
      </c>
      <c r="D65" s="178"/>
      <c r="E65" s="179"/>
      <c r="F65" s="54" t="s">
        <v>155</v>
      </c>
      <c r="G65" s="54" t="s">
        <v>155</v>
      </c>
      <c r="H65" s="177"/>
      <c r="I65" s="176"/>
      <c r="J65" s="82"/>
    </row>
    <row r="66" spans="1:10" x14ac:dyDescent="0.3">
      <c r="A66" s="61"/>
      <c r="B66" s="38"/>
      <c r="C66" s="180" t="e">
        <f>#REF!&amp;".1"</f>
        <v>#REF!</v>
      </c>
      <c r="D66" s="88" t="s">
        <v>291</v>
      </c>
      <c r="E66" s="180" t="str">
        <f>IF(E65="","x",E65)</f>
        <v>x</v>
      </c>
      <c r="F66" s="102"/>
      <c r="G66" s="102"/>
      <c r="H66" s="177"/>
      <c r="I66" s="176"/>
      <c r="J66" s="82"/>
    </row>
    <row r="67" spans="1:10" x14ac:dyDescent="0.3">
      <c r="A67" s="61"/>
      <c r="B67" s="38"/>
      <c r="C67" s="180" t="e">
        <f>#REF!&amp;".2"</f>
        <v>#REF!</v>
      </c>
      <c r="D67" s="88" t="s">
        <v>294</v>
      </c>
      <c r="E67" s="180" t="str">
        <f>IF(E65="","x",E65)</f>
        <v>x</v>
      </c>
      <c r="F67" s="102"/>
      <c r="G67" s="102"/>
      <c r="H67" s="177"/>
      <c r="I67" s="176"/>
      <c r="J67" s="82"/>
    </row>
    <row r="68" spans="1:10" x14ac:dyDescent="0.3">
      <c r="A68" s="61"/>
      <c r="B68" s="38"/>
      <c r="C68" s="181"/>
      <c r="D68" s="182" t="s">
        <v>355</v>
      </c>
      <c r="E68" s="182"/>
      <c r="F68" s="183"/>
      <c r="G68" s="183"/>
      <c r="H68" s="168"/>
      <c r="I68" s="176"/>
      <c r="J68" s="82"/>
    </row>
    <row r="69" spans="1:10" ht="31.2" customHeight="1" x14ac:dyDescent="0.3">
      <c r="A69" s="61"/>
      <c r="B69" s="38"/>
      <c r="C69" s="128" t="s">
        <v>162</v>
      </c>
      <c r="D69" s="129" t="s">
        <v>356</v>
      </c>
      <c r="E69" s="151" t="s">
        <v>155</v>
      </c>
      <c r="F69" s="151" t="s">
        <v>155</v>
      </c>
      <c r="G69" s="151" t="s">
        <v>155</v>
      </c>
      <c r="H69" s="184"/>
      <c r="I69" s="176"/>
      <c r="J69" s="82"/>
    </row>
    <row r="70" spans="1:10" ht="34.799999999999997" customHeight="1" x14ac:dyDescent="0.3">
      <c r="A70" s="61"/>
      <c r="B70" s="38"/>
      <c r="C70" s="128" t="e">
        <f>#REF!</f>
        <v>#REF!</v>
      </c>
      <c r="D70" s="139" t="s">
        <v>357</v>
      </c>
      <c r="E70" s="151" t="s">
        <v>73</v>
      </c>
      <c r="F70" s="156">
        <f ca="1">SUM(F71:F74)</f>
        <v>11090.59</v>
      </c>
      <c r="G70" s="156">
        <f ca="1">SUM(G71:G74)</f>
        <v>0</v>
      </c>
      <c r="H70" s="184"/>
      <c r="I70" s="176"/>
      <c r="J70" s="82" t="s">
        <v>358</v>
      </c>
    </row>
    <row r="71" spans="1:10" ht="26.4" customHeight="1" x14ac:dyDescent="0.3">
      <c r="A71" s="61"/>
      <c r="B71" s="38"/>
      <c r="C71" s="172" t="e">
        <f>#REF!&amp;".1"</f>
        <v>#REF!</v>
      </c>
      <c r="D71" s="141" t="s">
        <v>359</v>
      </c>
      <c r="E71" s="151" t="s">
        <v>73</v>
      </c>
      <c r="F71" s="156">
        <f t="shared" ref="F71:G74" ca="1" si="0">SUMIF($G$79:$G$104,$G71,F$79:F$104)</f>
        <v>0</v>
      </c>
      <c r="G71" s="156">
        <f t="shared" ca="1" si="0"/>
        <v>0</v>
      </c>
      <c r="H71" s="184"/>
      <c r="I71" s="176"/>
      <c r="J71" s="82" t="s">
        <v>360</v>
      </c>
    </row>
    <row r="72" spans="1:10" ht="24" customHeight="1" x14ac:dyDescent="0.3">
      <c r="A72" s="61"/>
      <c r="B72" s="38"/>
      <c r="C72" s="172" t="e">
        <f>#REF!&amp;".2"</f>
        <v>#REF!</v>
      </c>
      <c r="D72" s="141" t="s">
        <v>361</v>
      </c>
      <c r="E72" s="151" t="s">
        <v>73</v>
      </c>
      <c r="F72" s="156">
        <f t="shared" ca="1" si="0"/>
        <v>0</v>
      </c>
      <c r="G72" s="156">
        <f t="shared" ca="1" si="0"/>
        <v>0</v>
      </c>
      <c r="H72" s="184"/>
      <c r="I72" s="176"/>
      <c r="J72" s="82" t="s">
        <v>362</v>
      </c>
    </row>
    <row r="73" spans="1:10" ht="21" customHeight="1" x14ac:dyDescent="0.3">
      <c r="A73" s="61"/>
      <c r="B73" s="38"/>
      <c r="C73" s="172" t="e">
        <f>#REF!&amp;".3"</f>
        <v>#REF!</v>
      </c>
      <c r="D73" s="141" t="s">
        <v>363</v>
      </c>
      <c r="E73" s="151" t="s">
        <v>73</v>
      </c>
      <c r="F73" s="156">
        <f t="shared" ca="1" si="0"/>
        <v>0</v>
      </c>
      <c r="G73" s="156">
        <f t="shared" ca="1" si="0"/>
        <v>0</v>
      </c>
      <c r="H73" s="184"/>
      <c r="I73" s="176"/>
      <c r="J73" s="82" t="s">
        <v>364</v>
      </c>
    </row>
    <row r="74" spans="1:10" ht="18" customHeight="1" x14ac:dyDescent="0.3">
      <c r="A74" s="61"/>
      <c r="B74" s="38"/>
      <c r="C74" s="172" t="e">
        <f>#REF!&amp;".4"</f>
        <v>#REF!</v>
      </c>
      <c r="D74" s="141" t="s">
        <v>365</v>
      </c>
      <c r="E74" s="151" t="s">
        <v>73</v>
      </c>
      <c r="F74" s="156">
        <f t="shared" ca="1" si="0"/>
        <v>11090.59</v>
      </c>
      <c r="G74" s="156">
        <f t="shared" ca="1" si="0"/>
        <v>0</v>
      </c>
      <c r="H74" s="184"/>
      <c r="I74" s="176"/>
      <c r="J74" s="82" t="s">
        <v>366</v>
      </c>
    </row>
    <row r="75" spans="1:10" ht="54" customHeight="1" x14ac:dyDescent="0.3">
      <c r="A75" s="61"/>
      <c r="B75" s="38"/>
      <c r="C75" s="128" t="e">
        <f>#REF!</f>
        <v>#REF!</v>
      </c>
      <c r="D75" s="185"/>
      <c r="E75" s="151" t="s">
        <v>73</v>
      </c>
      <c r="F75" s="156">
        <f>SUM(F76:F79)</f>
        <v>0</v>
      </c>
      <c r="G75" s="156">
        <f>SUM(G76:G79)</f>
        <v>0</v>
      </c>
      <c r="H75" s="184">
        <f>D75</f>
        <v>0</v>
      </c>
      <c r="I75" s="176"/>
      <c r="J75" s="82" t="s">
        <v>367</v>
      </c>
    </row>
    <row r="76" spans="1:10" ht="19.8" customHeight="1" x14ac:dyDescent="0.3">
      <c r="A76" s="61"/>
      <c r="B76" s="38"/>
      <c r="C76" s="172" t="e">
        <f>#REF!&amp;".1"</f>
        <v>#REF!</v>
      </c>
      <c r="D76" s="141" t="s">
        <v>359</v>
      </c>
      <c r="E76" s="151" t="s">
        <v>73</v>
      </c>
      <c r="F76" s="131"/>
      <c r="G76" s="131"/>
      <c r="H76" s="184"/>
      <c r="I76" s="176"/>
      <c r="J76" s="82"/>
    </row>
    <row r="77" spans="1:10" ht="19.2" customHeight="1" x14ac:dyDescent="0.3">
      <c r="A77" s="61"/>
      <c r="B77" s="38"/>
      <c r="C77" s="172" t="e">
        <f>#REF!&amp;".2"</f>
        <v>#REF!</v>
      </c>
      <c r="D77" s="141" t="s">
        <v>361</v>
      </c>
      <c r="E77" s="151" t="s">
        <v>73</v>
      </c>
      <c r="F77" s="131"/>
      <c r="G77" s="131"/>
      <c r="H77" s="184"/>
      <c r="I77" s="176"/>
      <c r="J77" s="82"/>
    </row>
    <row r="78" spans="1:10" ht="17.399999999999999" customHeight="1" x14ac:dyDescent="0.3">
      <c r="A78" s="61"/>
      <c r="B78" s="38"/>
      <c r="C78" s="172" t="e">
        <f>#REF!&amp;".3"</f>
        <v>#REF!</v>
      </c>
      <c r="D78" s="141" t="s">
        <v>363</v>
      </c>
      <c r="E78" s="151" t="s">
        <v>73</v>
      </c>
      <c r="F78" s="131"/>
      <c r="G78" s="131"/>
      <c r="H78" s="184"/>
      <c r="I78" s="176"/>
      <c r="J78" s="82"/>
    </row>
    <row r="79" spans="1:10" ht="17.399999999999999" customHeight="1" x14ac:dyDescent="0.3">
      <c r="A79" s="61"/>
      <c r="B79" s="38"/>
      <c r="C79" s="172" t="e">
        <f>#REF!&amp;".4"</f>
        <v>#REF!</v>
      </c>
      <c r="D79" s="141" t="s">
        <v>365</v>
      </c>
      <c r="E79" s="151" t="s">
        <v>73</v>
      </c>
      <c r="F79" s="131"/>
      <c r="G79" s="131"/>
      <c r="H79" s="184"/>
      <c r="I79" s="176"/>
      <c r="J79" s="82"/>
    </row>
    <row r="80" spans="1:10" ht="50.4" customHeight="1" x14ac:dyDescent="0.3">
      <c r="A80" s="61"/>
      <c r="B80" s="37"/>
      <c r="C80" s="128" t="e">
        <f>#REF!</f>
        <v>#REF!</v>
      </c>
      <c r="D80" s="185" t="s">
        <v>284</v>
      </c>
      <c r="E80" s="151" t="s">
        <v>73</v>
      </c>
      <c r="F80" s="156">
        <f>SUM(F81:F84)</f>
        <v>8531.34</v>
      </c>
      <c r="G80" s="156">
        <f>SUM(G81:G84)</f>
        <v>0</v>
      </c>
      <c r="H80" s="186" t="str">
        <f>D80</f>
        <v>бюджет субъекта Российской Федерации</v>
      </c>
      <c r="I80" s="187"/>
      <c r="J80" s="188" t="s">
        <v>367</v>
      </c>
    </row>
    <row r="81" spans="1:10" x14ac:dyDescent="0.3">
      <c r="A81" s="61"/>
      <c r="B81" s="38"/>
      <c r="C81" s="172" t="e">
        <f>#REF!&amp;".1"</f>
        <v>#REF!</v>
      </c>
      <c r="D81" s="141" t="s">
        <v>359</v>
      </c>
      <c r="E81" s="151" t="s">
        <v>73</v>
      </c>
      <c r="F81" s="131">
        <v>0</v>
      </c>
      <c r="G81" s="131"/>
      <c r="H81" s="184"/>
      <c r="I81" s="176"/>
      <c r="J81" s="82"/>
    </row>
    <row r="82" spans="1:10" x14ac:dyDescent="0.3">
      <c r="A82" s="61"/>
      <c r="B82" s="38"/>
      <c r="C82" s="172" t="e">
        <f>#REF!&amp;".2"</f>
        <v>#REF!</v>
      </c>
      <c r="D82" s="141" t="s">
        <v>361</v>
      </c>
      <c r="E82" s="151" t="s">
        <v>73</v>
      </c>
      <c r="F82" s="131">
        <v>0</v>
      </c>
      <c r="G82" s="131"/>
      <c r="H82" s="184"/>
      <c r="I82" s="176"/>
      <c r="J82" s="82"/>
    </row>
    <row r="83" spans="1:10" x14ac:dyDescent="0.3">
      <c r="A83" s="61"/>
      <c r="B83" s="38"/>
      <c r="C83" s="172" t="e">
        <f>#REF!&amp;".3"</f>
        <v>#REF!</v>
      </c>
      <c r="D83" s="141" t="s">
        <v>363</v>
      </c>
      <c r="E83" s="151" t="s">
        <v>73</v>
      </c>
      <c r="F83" s="131">
        <v>0</v>
      </c>
      <c r="G83" s="131"/>
      <c r="H83" s="184"/>
      <c r="I83" s="176"/>
      <c r="J83" s="82"/>
    </row>
    <row r="84" spans="1:10" x14ac:dyDescent="0.3">
      <c r="A84" s="61"/>
      <c r="B84" s="38"/>
      <c r="C84" s="172" t="e">
        <f>#REF!&amp;".4"</f>
        <v>#REF!</v>
      </c>
      <c r="D84" s="141" t="s">
        <v>365</v>
      </c>
      <c r="E84" s="151" t="s">
        <v>73</v>
      </c>
      <c r="F84" s="131">
        <v>8531.34</v>
      </c>
      <c r="G84" s="131"/>
      <c r="H84" s="184"/>
      <c r="I84" s="176"/>
      <c r="J84" s="82"/>
    </row>
    <row r="85" spans="1:10" ht="59.4" customHeight="1" x14ac:dyDescent="0.3">
      <c r="A85" s="61"/>
      <c r="B85" s="37" t="s">
        <v>133</v>
      </c>
      <c r="C85" s="128" t="e">
        <f>#REF!</f>
        <v>#REF!</v>
      </c>
      <c r="D85" s="185" t="s">
        <v>282</v>
      </c>
      <c r="E85" s="151" t="s">
        <v>73</v>
      </c>
      <c r="F85" s="156">
        <f>SUM(F86:F89)</f>
        <v>942.33</v>
      </c>
      <c r="G85" s="156">
        <f>SUM(G86:G89)</f>
        <v>0</v>
      </c>
      <c r="H85" s="184" t="str">
        <f>D85</f>
        <v>бюджет муниципального образования</v>
      </c>
      <c r="I85" s="176"/>
      <c r="J85" s="82" t="s">
        <v>367</v>
      </c>
    </row>
    <row r="86" spans="1:10" ht="10.199999999999999" customHeight="1" x14ac:dyDescent="0.3">
      <c r="A86" s="61"/>
      <c r="B86" s="38"/>
      <c r="C86" s="172" t="e">
        <f>#REF!&amp;".1"</f>
        <v>#REF!</v>
      </c>
      <c r="D86" s="141" t="s">
        <v>359</v>
      </c>
      <c r="E86" s="151" t="s">
        <v>73</v>
      </c>
      <c r="F86" s="131">
        <v>0</v>
      </c>
      <c r="G86" s="131"/>
      <c r="H86" s="184"/>
      <c r="I86" s="176"/>
      <c r="J86" s="82"/>
    </row>
    <row r="87" spans="1:10" ht="12" customHeight="1" x14ac:dyDescent="0.3">
      <c r="A87" s="61"/>
      <c r="B87" s="38"/>
      <c r="C87" s="172" t="e">
        <f>#REF!&amp;".2"</f>
        <v>#REF!</v>
      </c>
      <c r="D87" s="141" t="s">
        <v>361</v>
      </c>
      <c r="E87" s="151" t="s">
        <v>73</v>
      </c>
      <c r="F87" s="131">
        <v>0</v>
      </c>
      <c r="G87" s="131"/>
      <c r="H87" s="184"/>
      <c r="I87" s="176"/>
      <c r="J87" s="82"/>
    </row>
    <row r="88" spans="1:10" ht="11.4" customHeight="1" x14ac:dyDescent="0.3">
      <c r="A88" s="61"/>
      <c r="B88" s="38"/>
      <c r="C88" s="172" t="e">
        <f>#REF!&amp;".3"</f>
        <v>#REF!</v>
      </c>
      <c r="D88" s="141" t="s">
        <v>363</v>
      </c>
      <c r="E88" s="151" t="s">
        <v>73</v>
      </c>
      <c r="F88" s="131">
        <v>0</v>
      </c>
      <c r="G88" s="131"/>
      <c r="H88" s="184"/>
      <c r="I88" s="176"/>
      <c r="J88" s="82"/>
    </row>
    <row r="89" spans="1:10" ht="12.6" customHeight="1" x14ac:dyDescent="0.3">
      <c r="A89" s="61"/>
      <c r="B89" s="38"/>
      <c r="C89" s="172" t="e">
        <f>#REF!&amp;".4"</f>
        <v>#REF!</v>
      </c>
      <c r="D89" s="141" t="s">
        <v>365</v>
      </c>
      <c r="E89" s="151" t="s">
        <v>73</v>
      </c>
      <c r="F89" s="131">
        <v>942.33</v>
      </c>
      <c r="G89" s="131"/>
      <c r="H89" s="184"/>
      <c r="I89" s="176"/>
      <c r="J89" s="82"/>
    </row>
    <row r="90" spans="1:10" ht="52.8" customHeight="1" x14ac:dyDescent="0.3">
      <c r="A90" s="61"/>
      <c r="B90" s="37" t="s">
        <v>133</v>
      </c>
      <c r="C90" s="128" t="e">
        <f>#REF!</f>
        <v>#REF!</v>
      </c>
      <c r="D90" s="185" t="s">
        <v>281</v>
      </c>
      <c r="E90" s="151" t="s">
        <v>73</v>
      </c>
      <c r="F90" s="156">
        <f>SUM(F91:F94)</f>
        <v>1605</v>
      </c>
      <c r="G90" s="156">
        <f>SUM(G91:G94)</f>
        <v>0</v>
      </c>
      <c r="H90" s="184" t="str">
        <f>D90</f>
        <v>прибыль, направленная на инвестиции</v>
      </c>
      <c r="I90" s="176"/>
      <c r="J90" s="82" t="s">
        <v>367</v>
      </c>
    </row>
    <row r="91" spans="1:10" ht="18.600000000000001" customHeight="1" x14ac:dyDescent="0.3">
      <c r="A91" s="61"/>
      <c r="B91" s="38"/>
      <c r="C91" s="172" t="e">
        <f>#REF!&amp;".1"</f>
        <v>#REF!</v>
      </c>
      <c r="D91" s="141" t="s">
        <v>359</v>
      </c>
      <c r="E91" s="151" t="s">
        <v>73</v>
      </c>
      <c r="F91" s="131">
        <v>0</v>
      </c>
      <c r="G91" s="131"/>
      <c r="H91" s="184"/>
      <c r="I91" s="176"/>
      <c r="J91" s="82"/>
    </row>
    <row r="92" spans="1:10" ht="16.2" customHeight="1" x14ac:dyDescent="0.3">
      <c r="A92" s="61"/>
      <c r="B92" s="38"/>
      <c r="C92" s="172" t="e">
        <f>#REF!&amp;".2"</f>
        <v>#REF!</v>
      </c>
      <c r="D92" s="141" t="s">
        <v>361</v>
      </c>
      <c r="E92" s="151" t="s">
        <v>73</v>
      </c>
      <c r="F92" s="131">
        <v>0</v>
      </c>
      <c r="G92" s="131"/>
      <c r="H92" s="184"/>
      <c r="I92" s="176"/>
      <c r="J92" s="82"/>
    </row>
    <row r="93" spans="1:10" ht="13.2" customHeight="1" x14ac:dyDescent="0.3">
      <c r="A93" s="61"/>
      <c r="B93" s="38"/>
      <c r="C93" s="172" t="e">
        <f>#REF!&amp;".3"</f>
        <v>#REF!</v>
      </c>
      <c r="D93" s="141" t="s">
        <v>363</v>
      </c>
      <c r="E93" s="151" t="s">
        <v>73</v>
      </c>
      <c r="F93" s="131">
        <v>0</v>
      </c>
      <c r="G93" s="131"/>
      <c r="H93" s="184"/>
      <c r="I93" s="176"/>
      <c r="J93" s="82"/>
    </row>
    <row r="94" spans="1:10" ht="16.2" customHeight="1" x14ac:dyDescent="0.3">
      <c r="A94" s="61"/>
      <c r="B94" s="38"/>
      <c r="C94" s="172" t="e">
        <f>#REF!&amp;".4"</f>
        <v>#REF!</v>
      </c>
      <c r="D94" s="141" t="s">
        <v>365</v>
      </c>
      <c r="E94" s="151" t="s">
        <v>73</v>
      </c>
      <c r="F94" s="131">
        <v>1605</v>
      </c>
      <c r="G94" s="131"/>
      <c r="H94" s="184"/>
      <c r="I94" s="176"/>
      <c r="J94" s="82"/>
    </row>
    <row r="95" spans="1:10" ht="55.2" customHeight="1" x14ac:dyDescent="0.3">
      <c r="A95" s="61"/>
      <c r="B95" s="37" t="s">
        <v>133</v>
      </c>
      <c r="C95" s="128" t="e">
        <f>#REF!</f>
        <v>#REF!</v>
      </c>
      <c r="D95" s="185" t="s">
        <v>285</v>
      </c>
      <c r="E95" s="151" t="s">
        <v>73</v>
      </c>
      <c r="F95" s="156">
        <f>SUM(F96:F99)</f>
        <v>11.92</v>
      </c>
      <c r="G95" s="156">
        <f>SUM(G96:G99)</f>
        <v>0</v>
      </c>
      <c r="H95" s="184" t="str">
        <f>D95</f>
        <v>прочие средства</v>
      </c>
      <c r="I95" s="176"/>
      <c r="J95" s="82" t="s">
        <v>367</v>
      </c>
    </row>
    <row r="96" spans="1:10" ht="20.399999999999999" customHeight="1" x14ac:dyDescent="0.3">
      <c r="A96" s="61"/>
      <c r="B96" s="38"/>
      <c r="C96" s="172" t="e">
        <f>#REF!&amp;".1"</f>
        <v>#REF!</v>
      </c>
      <c r="D96" s="141" t="s">
        <v>359</v>
      </c>
      <c r="E96" s="151" t="s">
        <v>73</v>
      </c>
      <c r="F96" s="131">
        <v>0</v>
      </c>
      <c r="G96" s="131"/>
      <c r="H96" s="184"/>
      <c r="I96" s="176"/>
      <c r="J96" s="82"/>
    </row>
    <row r="97" spans="1:10" ht="18" customHeight="1" x14ac:dyDescent="0.3">
      <c r="A97" s="61"/>
      <c r="B97" s="38"/>
      <c r="C97" s="172" t="e">
        <f>#REF!&amp;".2"</f>
        <v>#REF!</v>
      </c>
      <c r="D97" s="141" t="s">
        <v>361</v>
      </c>
      <c r="E97" s="151" t="s">
        <v>73</v>
      </c>
      <c r="F97" s="131">
        <v>0</v>
      </c>
      <c r="G97" s="131"/>
      <c r="H97" s="184"/>
      <c r="I97" s="176"/>
      <c r="J97" s="82"/>
    </row>
    <row r="98" spans="1:10" ht="18.600000000000001" customHeight="1" x14ac:dyDescent="0.3">
      <c r="A98" s="61"/>
      <c r="B98" s="38"/>
      <c r="C98" s="172" t="e">
        <f>#REF!&amp;".3"</f>
        <v>#REF!</v>
      </c>
      <c r="D98" s="141" t="s">
        <v>363</v>
      </c>
      <c r="E98" s="151" t="s">
        <v>73</v>
      </c>
      <c r="F98" s="131">
        <v>0</v>
      </c>
      <c r="G98" s="131"/>
      <c r="H98" s="184"/>
      <c r="I98" s="176"/>
      <c r="J98" s="82"/>
    </row>
    <row r="99" spans="1:10" ht="21.6" customHeight="1" x14ac:dyDescent="0.3">
      <c r="A99" s="61"/>
      <c r="B99" s="38"/>
      <c r="C99" s="172" t="e">
        <f>#REF!&amp;".4"</f>
        <v>#REF!</v>
      </c>
      <c r="D99" s="141" t="s">
        <v>365</v>
      </c>
      <c r="E99" s="151" t="s">
        <v>73</v>
      </c>
      <c r="F99" s="131">
        <v>11.92</v>
      </c>
      <c r="G99" s="131"/>
      <c r="H99" s="184"/>
      <c r="I99" s="176"/>
      <c r="J99" s="82"/>
    </row>
    <row r="100" spans="1:10" x14ac:dyDescent="0.3">
      <c r="A100" s="61"/>
      <c r="B100" s="38"/>
      <c r="C100" s="189"/>
      <c r="D100" s="166" t="s">
        <v>280</v>
      </c>
      <c r="E100" s="166"/>
      <c r="F100" s="167"/>
      <c r="G100" s="167"/>
      <c r="H100" s="190"/>
      <c r="I100" s="176"/>
      <c r="J100" s="82"/>
    </row>
    <row r="101" spans="1:10" x14ac:dyDescent="0.3">
      <c r="A101" s="61"/>
      <c r="B101" s="38"/>
      <c r="C101" s="32"/>
      <c r="D101" s="32"/>
      <c r="E101" s="32"/>
      <c r="F101" s="32"/>
      <c r="G101" s="191"/>
      <c r="H101" s="38"/>
      <c r="I101" s="38"/>
      <c r="J101" s="38"/>
    </row>
    <row r="102" spans="1:10" x14ac:dyDescent="0.3">
      <c r="A102" s="61"/>
      <c r="B102" s="38"/>
      <c r="C102" s="192">
        <v>1</v>
      </c>
      <c r="D102" s="235" t="s">
        <v>368</v>
      </c>
      <c r="E102" s="235"/>
      <c r="F102" s="235"/>
      <c r="G102" s="235"/>
      <c r="H102" s="235"/>
      <c r="I102" s="235"/>
      <c r="J102" s="235"/>
    </row>
    <row r="103" spans="1:10" x14ac:dyDescent="0.3">
      <c r="A103" s="61"/>
      <c r="B103" s="38"/>
      <c r="C103" s="193">
        <v>2</v>
      </c>
      <c r="D103" s="236" t="s">
        <v>369</v>
      </c>
      <c r="E103" s="236"/>
      <c r="F103" s="236"/>
      <c r="G103" s="236"/>
      <c r="H103" s="236"/>
      <c r="I103" s="236"/>
      <c r="J103" s="236"/>
    </row>
    <row r="104" spans="1:10" x14ac:dyDescent="0.3">
      <c r="A104" s="61"/>
      <c r="B104" s="38"/>
      <c r="C104" s="38"/>
      <c r="D104" s="38"/>
      <c r="E104" s="38"/>
      <c r="F104" s="38"/>
      <c r="G104" s="38"/>
      <c r="H104" s="38"/>
      <c r="I104" s="38"/>
      <c r="J104" s="38"/>
    </row>
  </sheetData>
  <mergeCells count="9">
    <mergeCell ref="D102:J102"/>
    <mergeCell ref="D103:J103"/>
    <mergeCell ref="C1:F1"/>
    <mergeCell ref="C3:I3"/>
    <mergeCell ref="J3:J5"/>
    <mergeCell ref="C4:C5"/>
    <mergeCell ref="D4:D5"/>
    <mergeCell ref="E4:E5"/>
    <mergeCell ref="F4:H4"/>
  </mergeCells>
  <dataValidations count="8">
    <dataValidation type="decimal" allowBlank="1" showInputMessage="1" showErrorMessage="1" error="Введите значение от 0 до 100%" sqref="F45:G46 F48:G49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F57:G58 F54:G55 F51:G52 F60:G61 F17:G17 F66:G67 F63:G64 F24:G25 F36:G37 F42:G43 F39:G40 F28:G31 F76:G79 F20:G21 F81:G84 F86:G89 F91:G94 F96:G9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D80 D75 D20 D85 D90 D95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D19 D16 D23 D27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8:F9 F13:G14"/>
    <dataValidation type="textLength" operator="lessThanOrEqual" allowBlank="1" showInputMessage="1" showErrorMessage="1" errorTitle="Ошибка" error="Допускается ввод не более 900 символов!" sqref="D65:E65 F11:F12 F7:G7">
      <formula1>900</formula1>
    </dataValidation>
    <dataValidation type="list" operator="lessThanOrEqual" allowBlank="1" showInputMessage="1" showErrorMessage="1" errorTitle="Ошибка" error="Выберите значение из списка!" sqref="D17 D24:D25 D21 D28:D31">
      <formula1>source_of_funding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титульный</vt:lpstr>
      <vt:lpstr>территории</vt:lpstr>
      <vt:lpstr>Форма 2.7.1</vt:lpstr>
      <vt:lpstr>Форма 2.8</vt:lpstr>
      <vt:lpstr>Форма 2.9</vt:lpstr>
      <vt:lpstr>List06_flag_year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2020-04-03T08:32:12Z</dcterms:modified>
</cp:coreProperties>
</file>