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625" activeTab="0"/>
  </bookViews>
  <sheets>
    <sheet name="Лист 1" sheetId="1" r:id="rId1"/>
  </sheets>
  <definedNames/>
  <calcPr fullCalcOnLoad="1" refMode="R1C1"/>
</workbook>
</file>

<file path=xl/sharedStrings.xml><?xml version="1.0" encoding="utf-8"?>
<sst xmlns="http://schemas.openxmlformats.org/spreadsheetml/2006/main" count="46" uniqueCount="33">
  <si>
    <t>Онлайн калькулятор</t>
  </si>
  <si>
    <t>Наименование услуг (работ)</t>
  </si>
  <si>
    <t>Ед. изм.</t>
  </si>
  <si>
    <t>в том числе НДС</t>
  </si>
  <si>
    <t xml:space="preserve">п.м </t>
  </si>
  <si>
    <t xml:space="preserve">Наименование услуг (работ) </t>
  </si>
  <si>
    <r>
      <t>Стоимость прокладки 1 п.м. сети канализации</t>
    </r>
    <r>
      <rPr>
        <b/>
        <vertAlign val="superscript"/>
        <sz val="12"/>
        <rFont val="Arial"/>
        <family val="2"/>
      </rPr>
      <t>***</t>
    </r>
    <r>
      <rPr>
        <b/>
        <sz val="10"/>
        <rFont val="Arial"/>
        <family val="2"/>
      </rPr>
      <t xml:space="preserve">, руб. (без НДС) </t>
    </r>
  </si>
  <si>
    <r>
      <t>Стоимость прокладки 1 п.м. сети водопровода</t>
    </r>
    <r>
      <rPr>
        <b/>
        <vertAlign val="superscript"/>
        <sz val="12"/>
        <rFont val="Arial"/>
        <family val="2"/>
      </rPr>
      <t>**</t>
    </r>
    <r>
      <rPr>
        <b/>
        <sz val="10"/>
        <rFont val="Arial"/>
        <family val="2"/>
      </rPr>
      <t xml:space="preserve">, руб. ( без НДС) </t>
    </r>
  </si>
  <si>
    <t>Общая стоимость подключения  к централизованной системе водоотведения(с НДС)</t>
  </si>
  <si>
    <t>Общая стоимость подключения  к централизованной  системе водоснабжения (с НДС)</t>
  </si>
  <si>
    <t>Строительство канализационной сети диаметром от 100 мм до 150 мм (вкл.)</t>
  </si>
  <si>
    <t xml:space="preserve">Строительство водопроводной сети диаметром 40 мм и менее </t>
  </si>
  <si>
    <t xml:space="preserve">Строительство водопроводной сети диаметром от 40 мм до 70мм (вкл.) </t>
  </si>
  <si>
    <t>Строительство водопроводной сети диаметром от 100 мм до 150 мм (вкл.)</t>
  </si>
  <si>
    <t>Строительство водопроводной сети диаметром от 150 мм до 200 мм (вкл.)</t>
  </si>
  <si>
    <t>Строительство водопроводной сети диаметром от 200 мм до 250 мм (вкл.)</t>
  </si>
  <si>
    <r>
      <t>Заявленная протяженность (</t>
    </r>
    <r>
      <rPr>
        <sz val="10"/>
        <rFont val="Arial"/>
        <family val="2"/>
      </rPr>
      <t>указать протяженность сети, п.м.</t>
    </r>
    <r>
      <rPr>
        <b/>
        <sz val="10"/>
        <rFont val="Arial"/>
        <family val="2"/>
      </rPr>
      <t>)</t>
    </r>
  </si>
  <si>
    <t>Строительство водопроводной сети диаметром от 250 мм и более</t>
  </si>
  <si>
    <r>
      <t>Примечания:</t>
    </r>
    <r>
      <rPr>
        <sz val="12"/>
        <color indexed="8"/>
        <rFont val="Times New Roman"/>
        <family val="1"/>
      </rPr>
      <t>                                                                                                                                                                                                                        *</t>
    </r>
    <r>
      <rPr>
        <b/>
        <sz val="12"/>
        <color indexed="8"/>
        <rFont val="Times New Roman"/>
        <family val="1"/>
      </rPr>
      <t xml:space="preserve"> </t>
    </r>
    <r>
      <rPr>
        <sz val="12"/>
        <color indexed="8"/>
        <rFont val="Times New Roman"/>
        <family val="1"/>
      </rPr>
      <t>Размер  платы за подключение (технологическое присоединение) потребителей к централизованным системам водоснабжения и водоотведения рассчитывается  исходя из установленных базовых ставок тарифа на протяженность сети от точки подключения (технологического присоединения) на границе земельного участка объекта заявителя (для многоквартирных домов до фундамента дома) до точки подключения к централизованным системам холодного водоснабжения и (или) водоотведения.</t>
    </r>
  </si>
  <si>
    <t>Здравствуйте, уважаемые посетители сайта!</t>
  </si>
  <si>
    <t>Для того, чтобы узнать стоимость прокладки сетей водопровода или канализации</t>
  </si>
  <si>
    <t>введите значение в графу "Заявленная протяженность, п.м"</t>
  </si>
  <si>
    <t>Строительство водопроводной сети диаметром от 70 мм до 100 мм (вкл.)</t>
  </si>
  <si>
    <t>Строительство канализационной сети диаметром от 150 мм до 200мм (вкл.)</t>
  </si>
  <si>
    <t>Строительство канализационной сети диаметром от 200 мм до 250мм (вкл.)</t>
  </si>
  <si>
    <t xml:space="preserve">Строительство канализационной сети диаметром от 250 мм и более </t>
  </si>
  <si>
    <r>
      <t xml:space="preserve">Подключение (технологическое присоединение) к централизованной системе холодного водоснабжения Государственного унитарного предприятия "Октябрьсккоммунводоканал" потребителей  городского округа город Октябрьскийт Республики Башкортостан </t>
    </r>
    <r>
      <rPr>
        <b/>
        <sz val="11"/>
        <rFont val="Arial"/>
        <family val="2"/>
      </rPr>
      <t>*</t>
    </r>
  </si>
  <si>
    <t>На покрытие расходов по прокладке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ГУП "ОКВК"РБ</t>
  </si>
  <si>
    <r>
      <t xml:space="preserve">Подключение к централизованной системе  водоотведения Государственного унитарного предприятия "Октябрьсккоммунводоканал" потребителей городского округа город Октябрьский Республики Башкортостан </t>
    </r>
    <r>
      <rPr>
        <b/>
        <sz val="11"/>
        <rFont val="Arial"/>
        <family val="2"/>
      </rPr>
      <t>*</t>
    </r>
  </si>
  <si>
    <t>На покрытие расходов по прокладке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ГУП "ОКВК"РБ</t>
  </si>
  <si>
    <r>
      <rPr>
        <b/>
        <sz val="12"/>
        <color indexed="8"/>
        <rFont val="Times New Roman"/>
        <family val="1"/>
      </rPr>
      <t>**</t>
    </r>
    <r>
      <rPr>
        <sz val="12"/>
        <color indexed="8"/>
        <rFont val="Times New Roman"/>
        <family val="1"/>
      </rPr>
      <t xml:space="preserve"> Стоимость строительства  1 п.м.  водопроводной сети силами ГУП "ОКВК"РБ (по запросу абонента)  определена, </t>
    </r>
    <r>
      <rPr>
        <b/>
        <sz val="12"/>
        <color indexed="8"/>
        <rFont val="Times New Roman"/>
        <family val="1"/>
      </rPr>
      <t>базовой ставкой тарифа на протяженность сетей</t>
    </r>
    <r>
      <rPr>
        <sz val="12"/>
        <color indexed="8"/>
        <rFont val="Times New Roman"/>
        <family val="1"/>
      </rPr>
      <t xml:space="preserve">  и </t>
    </r>
    <r>
      <rPr>
        <b/>
        <sz val="12"/>
        <color indexed="8"/>
        <rFont val="Times New Roman"/>
        <family val="1"/>
      </rPr>
      <t xml:space="preserve">коэффициента </t>
    </r>
    <r>
      <rPr>
        <sz val="12"/>
        <color indexed="8"/>
        <rFont val="Times New Roman"/>
        <family val="1"/>
      </rPr>
      <t>дифференциации тарифа в зависимости от диаметра,  утвержденные Тарифным комитетом Республики Башкортостан, Постановление № 65 от 25.06.2021 года.</t>
    </r>
  </si>
  <si>
    <r>
      <rPr>
        <b/>
        <sz val="12"/>
        <color indexed="8"/>
        <rFont val="Times New Roman"/>
        <family val="1"/>
      </rPr>
      <t>***</t>
    </r>
    <r>
      <rPr>
        <sz val="12"/>
        <color indexed="8"/>
        <rFont val="Times New Roman"/>
        <family val="1"/>
      </rPr>
      <t xml:space="preserve"> Стоимость строительства  1 п.м.  канализационной сети силами ГУП "ОКВК"РБ  (по запросу абонента) определена, как  </t>
    </r>
    <r>
      <rPr>
        <b/>
        <sz val="12"/>
        <color indexed="8"/>
        <rFont val="Times New Roman"/>
        <family val="1"/>
      </rPr>
      <t>базовой ставкой тарифа на протяженность сетей</t>
    </r>
    <r>
      <rPr>
        <sz val="12"/>
        <color indexed="8"/>
        <rFont val="Times New Roman"/>
        <family val="1"/>
      </rPr>
      <t xml:space="preserve">  и коэффициента дифференциации тарифа в зависимости от диаметра, утвержденные Тарифным комитетом Республики Башкортостан, Постановление № 64 от 25.06.2021г. </t>
    </r>
  </si>
  <si>
    <t>Расчет стоимости услуг (работ) в ценах 2022 г.</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</si>
</sst>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quot;р.&quot;"/>
    <numFmt numFmtId="194" formatCode="#.##0.00&quot;р.&quot;"/>
  </numFmts>
  <fonts count="46">
    <font>
      <sz val="10"/>
      <name val="Arial"/>
      <family val="0"/>
    </font>
    <font>
      <u val="single"/>
      <sz val="10"/>
      <color indexed="12"/>
      <name val="Arial"/>
      <family val="2"/>
    </font>
    <font>
      <b/>
      <sz val="10"/>
      <name val="Arial"/>
      <family val="2"/>
    </font>
    <font>
      <i/>
      <u val="single"/>
      <sz val="12"/>
      <color indexed="8"/>
      <name val="Times New Roman"/>
      <family val="1"/>
    </font>
    <font>
      <sz val="12"/>
      <color indexed="8"/>
      <name val="Times New Roman"/>
      <family val="1"/>
    </font>
    <font>
      <sz val="11"/>
      <name val="Times New Roman"/>
      <family val="1"/>
    </font>
    <font>
      <b/>
      <vertAlign val="superscript"/>
      <sz val="12"/>
      <name val="Arial"/>
      <family val="2"/>
    </font>
    <font>
      <b/>
      <sz val="12"/>
      <color indexed="8"/>
      <name val="Times New Roman"/>
      <family val="1"/>
    </font>
    <font>
      <b/>
      <sz val="11"/>
      <name val="Arial"/>
      <family val="2"/>
    </font>
    <font>
      <sz val="11"/>
      <color indexed="8"/>
      <name val="Calibri"/>
      <family val="2"/>
    </font>
    <font>
      <b/>
      <sz val="2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E1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9"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41">
    <xf numFmtId="0" fontId="0" fillId="0" borderId="0" xfId="0" applyAlignment="1">
      <alignment/>
    </xf>
    <xf numFmtId="0" fontId="0" fillId="0" borderId="10" xfId="0" applyBorder="1" applyAlignment="1">
      <alignment/>
    </xf>
    <xf numFmtId="0" fontId="0" fillId="0" borderId="0" xfId="0" applyBorder="1" applyAlignment="1">
      <alignment/>
    </xf>
    <xf numFmtId="0" fontId="5" fillId="0" borderId="0" xfId="0" applyFont="1" applyAlignment="1">
      <alignment horizontal="justify" vertical="center"/>
    </xf>
    <xf numFmtId="0" fontId="0" fillId="0" borderId="0" xfId="0" applyAlignment="1">
      <alignment horizontal="center"/>
    </xf>
    <xf numFmtId="0" fontId="0" fillId="0" borderId="11" xfId="0" applyFont="1" applyFill="1" applyBorder="1" applyAlignment="1">
      <alignment horizontal="center"/>
    </xf>
    <xf numFmtId="0" fontId="2" fillId="0" borderId="11" xfId="0" applyFont="1" applyFill="1" applyBorder="1" applyAlignment="1">
      <alignment horizontal="center"/>
    </xf>
    <xf numFmtId="0" fontId="0" fillId="0" borderId="11" xfId="0" applyFill="1" applyBorder="1" applyAlignment="1">
      <alignment horizontal="center"/>
    </xf>
    <xf numFmtId="193" fontId="0" fillId="0" borderId="11" xfId="0" applyNumberFormat="1" applyFill="1" applyBorder="1" applyAlignment="1">
      <alignment horizontal="center"/>
    </xf>
    <xf numFmtId="0" fontId="0" fillId="0" borderId="11" xfId="0" applyFill="1" applyBorder="1" applyAlignment="1">
      <alignment/>
    </xf>
    <xf numFmtId="0" fontId="8" fillId="0" borderId="12" xfId="0" applyFont="1" applyFill="1" applyBorder="1" applyAlignment="1">
      <alignment horizontal="left"/>
    </xf>
    <xf numFmtId="193" fontId="8" fillId="0" borderId="12" xfId="0" applyNumberFormat="1" applyFont="1" applyFill="1" applyBorder="1" applyAlignment="1">
      <alignment horizontal="center"/>
    </xf>
    <xf numFmtId="0" fontId="2" fillId="0" borderId="11" xfId="0" applyFont="1" applyFill="1" applyBorder="1" applyAlignment="1">
      <alignment horizontal="left"/>
    </xf>
    <xf numFmtId="0" fontId="2" fillId="0" borderId="11" xfId="0" applyFont="1" applyFill="1" applyBorder="1" applyAlignment="1">
      <alignment horizontal="center" wrapText="1"/>
    </xf>
    <xf numFmtId="0" fontId="0" fillId="0" borderId="11" xfId="0" applyFont="1" applyFill="1" applyBorder="1" applyAlignment="1">
      <alignment/>
    </xf>
    <xf numFmtId="4" fontId="0" fillId="33" borderId="11" xfId="0" applyNumberFormat="1" applyFill="1" applyBorder="1" applyAlignment="1" applyProtection="1">
      <alignment horizontal="center"/>
      <protection locked="0"/>
    </xf>
    <xf numFmtId="193" fontId="2" fillId="0" borderId="11" xfId="0" applyNumberFormat="1" applyFont="1" applyFill="1" applyBorder="1" applyAlignment="1">
      <alignment horizontal="center"/>
    </xf>
    <xf numFmtId="0" fontId="8" fillId="0" borderId="11" xfId="0" applyFont="1" applyFill="1" applyBorder="1" applyAlignment="1">
      <alignment horizontal="left"/>
    </xf>
    <xf numFmtId="0" fontId="10" fillId="0" borderId="0" xfId="33" applyFont="1" applyBorder="1" applyAlignment="1">
      <alignment horizontal="center"/>
      <protection/>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4" fillId="0" borderId="11" xfId="0" applyFont="1" applyBorder="1" applyAlignment="1">
      <alignment horizontal="justify" wrapText="1"/>
    </xf>
    <xf numFmtId="0" fontId="0" fillId="0" borderId="11" xfId="0" applyBorder="1" applyAlignment="1">
      <alignment wrapText="1"/>
    </xf>
    <xf numFmtId="0" fontId="3" fillId="0" borderId="11" xfId="0" applyFont="1" applyBorder="1" applyAlignment="1">
      <alignment horizontal="justify" wrapText="1"/>
    </xf>
    <xf numFmtId="0" fontId="0" fillId="0" borderId="11" xfId="0" applyFill="1" applyBorder="1" applyAlignment="1">
      <alignment horizontal="left"/>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0" borderId="22" xfId="0" applyFont="1" applyFill="1" applyBorder="1" applyAlignment="1">
      <alignment horizontal="center" wrapText="1"/>
    </xf>
    <xf numFmtId="0" fontId="2" fillId="10" borderId="23" xfId="0" applyFont="1" applyFill="1" applyBorder="1" applyAlignment="1">
      <alignment horizontal="center" wrapText="1"/>
    </xf>
    <xf numFmtId="0" fontId="2" fillId="10" borderId="24" xfId="0" applyFont="1" applyFill="1" applyBorder="1" applyAlignment="1">
      <alignment horizontal="center" wrapText="1"/>
    </xf>
    <xf numFmtId="0" fontId="2" fillId="12" borderId="25" xfId="0" applyFont="1" applyFill="1" applyBorder="1" applyAlignment="1">
      <alignment horizontal="center" wrapText="1"/>
    </xf>
    <xf numFmtId="0" fontId="2" fillId="12" borderId="26" xfId="0" applyFont="1" applyFill="1" applyBorder="1" applyAlignment="1">
      <alignment horizontal="center" wrapText="1"/>
    </xf>
    <xf numFmtId="0" fontId="2" fillId="12" borderId="27" xfId="0" applyFont="1" applyFill="1" applyBorder="1" applyAlignment="1">
      <alignment horizontal="center" wrapText="1"/>
    </xf>
    <xf numFmtId="0" fontId="2" fillId="10" borderId="19"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10" borderId="21"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2:F38"/>
  <sheetViews>
    <sheetView tabSelected="1" zoomScale="96" zoomScaleNormal="96" zoomScalePageLayoutView="0" workbookViewId="0" topLeftCell="A22">
      <selection activeCell="D29" sqref="D29"/>
    </sheetView>
  </sheetViews>
  <sheetFormatPr defaultColWidth="9.140625" defaultRowHeight="12.75"/>
  <cols>
    <col min="2" max="2" width="70.00390625" style="0" customWidth="1"/>
    <col min="3" max="3" width="11.421875" style="4" customWidth="1"/>
    <col min="4" max="4" width="34.28125" style="4" customWidth="1"/>
    <col min="5" max="5" width="24.421875" style="4" customWidth="1"/>
  </cols>
  <sheetData>
    <row r="2" spans="1:6" ht="27">
      <c r="A2" s="18" t="s">
        <v>19</v>
      </c>
      <c r="B2" s="18"/>
      <c r="C2" s="18"/>
      <c r="D2" s="18"/>
      <c r="E2" s="18"/>
      <c r="F2" s="18"/>
    </row>
    <row r="3" spans="1:6" ht="27">
      <c r="A3" s="18" t="s">
        <v>20</v>
      </c>
      <c r="B3" s="18"/>
      <c r="C3" s="18"/>
      <c r="D3" s="18"/>
      <c r="E3" s="18"/>
      <c r="F3" s="18"/>
    </row>
    <row r="4" spans="1:6" ht="27">
      <c r="A4" s="18" t="s">
        <v>21</v>
      </c>
      <c r="B4" s="18"/>
      <c r="C4" s="18"/>
      <c r="D4" s="18"/>
      <c r="E4" s="18"/>
      <c r="F4" s="18"/>
    </row>
    <row r="6" ht="13.5" thickBot="1"/>
    <row r="7" spans="2:5" ht="24" customHeight="1">
      <c r="B7" s="19" t="s">
        <v>0</v>
      </c>
      <c r="C7" s="20"/>
      <c r="D7" s="20"/>
      <c r="E7" s="21"/>
    </row>
    <row r="8" spans="2:5" ht="22.5" customHeight="1" thickBot="1">
      <c r="B8" s="26" t="s">
        <v>32</v>
      </c>
      <c r="C8" s="27"/>
      <c r="D8" s="27"/>
      <c r="E8" s="28"/>
    </row>
    <row r="9" spans="1:5" ht="36.75" customHeight="1" thickBot="1">
      <c r="A9" s="1"/>
      <c r="B9" s="29" t="s">
        <v>26</v>
      </c>
      <c r="C9" s="30"/>
      <c r="D9" s="30"/>
      <c r="E9" s="31"/>
    </row>
    <row r="10" spans="1:5" ht="31.5" customHeight="1">
      <c r="A10" s="2"/>
      <c r="B10" s="35" t="s">
        <v>27</v>
      </c>
      <c r="C10" s="36"/>
      <c r="D10" s="36"/>
      <c r="E10" s="37"/>
    </row>
    <row r="11" spans="1:5" ht="39">
      <c r="A11" s="2"/>
      <c r="B11" s="12" t="s">
        <v>5</v>
      </c>
      <c r="C11" s="6" t="s">
        <v>2</v>
      </c>
      <c r="D11" s="13" t="s">
        <v>7</v>
      </c>
      <c r="E11" s="13" t="s">
        <v>16</v>
      </c>
    </row>
    <row r="12" spans="1:5" ht="12.75">
      <c r="A12" s="2"/>
      <c r="B12" s="14" t="s">
        <v>11</v>
      </c>
      <c r="C12" s="5" t="s">
        <v>4</v>
      </c>
      <c r="D12" s="8">
        <f>11086.76*0.47</f>
        <v>5210.7771999999995</v>
      </c>
      <c r="E12" s="15">
        <v>0</v>
      </c>
    </row>
    <row r="13" spans="1:5" ht="12.75">
      <c r="A13" s="2"/>
      <c r="B13" s="14" t="s">
        <v>12</v>
      </c>
      <c r="C13" s="5" t="s">
        <v>4</v>
      </c>
      <c r="D13" s="8">
        <f>11086.76*0.48</f>
        <v>5321.6448</v>
      </c>
      <c r="E13" s="15">
        <v>0</v>
      </c>
    </row>
    <row r="14" spans="1:5" ht="12.75">
      <c r="A14" s="2"/>
      <c r="B14" s="14" t="s">
        <v>22</v>
      </c>
      <c r="C14" s="5" t="s">
        <v>4</v>
      </c>
      <c r="D14" s="8">
        <f>11086.76*0.52</f>
        <v>5765.1152</v>
      </c>
      <c r="E14" s="15">
        <v>0</v>
      </c>
    </row>
    <row r="15" spans="1:5" ht="12.75">
      <c r="A15" s="2"/>
      <c r="B15" s="14" t="s">
        <v>13</v>
      </c>
      <c r="C15" s="5" t="s">
        <v>4</v>
      </c>
      <c r="D15" s="8">
        <f>11086.76*0.54</f>
        <v>5986.8504</v>
      </c>
      <c r="E15" s="15">
        <v>0</v>
      </c>
    </row>
    <row r="16" spans="1:5" ht="12.75">
      <c r="A16" s="2"/>
      <c r="B16" s="14" t="s">
        <v>14</v>
      </c>
      <c r="C16" s="5" t="s">
        <v>4</v>
      </c>
      <c r="D16" s="8">
        <f>11086.76*0.59</f>
        <v>6541.1884</v>
      </c>
      <c r="E16" s="15">
        <v>0</v>
      </c>
    </row>
    <row r="17" spans="1:5" ht="12.75">
      <c r="A17" s="2"/>
      <c r="B17" s="14" t="s">
        <v>15</v>
      </c>
      <c r="C17" s="5" t="s">
        <v>4</v>
      </c>
      <c r="D17" s="8">
        <f>11086.76*0.64</f>
        <v>7095.526400000001</v>
      </c>
      <c r="E17" s="15">
        <v>0</v>
      </c>
    </row>
    <row r="18" spans="1:5" ht="12.75">
      <c r="A18" s="2"/>
      <c r="B18" s="14" t="s">
        <v>17</v>
      </c>
      <c r="C18" s="5" t="s">
        <v>4</v>
      </c>
      <c r="D18" s="8">
        <f>11086.76*0.67</f>
        <v>7428.1292</v>
      </c>
      <c r="E18" s="15">
        <v>0</v>
      </c>
    </row>
    <row r="19" spans="1:5" ht="16.5" customHeight="1">
      <c r="A19" s="2"/>
      <c r="B19" s="9"/>
      <c r="C19" s="7"/>
      <c r="D19" s="7"/>
      <c r="E19" s="7"/>
    </row>
    <row r="20" spans="1:5" ht="21.75" customHeight="1">
      <c r="A20" s="2"/>
      <c r="B20" s="17" t="s">
        <v>9</v>
      </c>
      <c r="C20" s="17"/>
      <c r="D20" s="17"/>
      <c r="E20" s="16">
        <f>(D12*E12+D13*E13+D14*E14+D15*E15+D16*E16+D17*E17+D18*E18)*1.2</f>
        <v>0</v>
      </c>
    </row>
    <row r="21" spans="1:5" ht="19.5" customHeight="1">
      <c r="A21" s="2"/>
      <c r="B21" s="9" t="s">
        <v>3</v>
      </c>
      <c r="C21" s="7"/>
      <c r="D21" s="7"/>
      <c r="E21" s="8">
        <f>E20*0.2</f>
        <v>0</v>
      </c>
    </row>
    <row r="22" spans="1:5" ht="18.75" customHeight="1" thickBot="1">
      <c r="A22" s="2"/>
      <c r="B22" s="10"/>
      <c r="C22" s="10"/>
      <c r="D22" s="10"/>
      <c r="E22" s="11"/>
    </row>
    <row r="23" spans="1:5" ht="39" customHeight="1" thickBot="1">
      <c r="A23" s="2"/>
      <c r="B23" s="38" t="s">
        <v>28</v>
      </c>
      <c r="C23" s="39"/>
      <c r="D23" s="39"/>
      <c r="E23" s="40"/>
    </row>
    <row r="24" spans="1:5" ht="35.25" customHeight="1">
      <c r="A24" s="2"/>
      <c r="B24" s="32" t="s">
        <v>29</v>
      </c>
      <c r="C24" s="33"/>
      <c r="D24" s="33"/>
      <c r="E24" s="34"/>
    </row>
    <row r="25" spans="1:5" ht="39">
      <c r="A25" s="2"/>
      <c r="B25" s="12" t="s">
        <v>1</v>
      </c>
      <c r="C25" s="7" t="s">
        <v>2</v>
      </c>
      <c r="D25" s="13" t="s">
        <v>6</v>
      </c>
      <c r="E25" s="13" t="s">
        <v>16</v>
      </c>
    </row>
    <row r="26" spans="1:5" ht="12.75">
      <c r="A26" s="2"/>
      <c r="B26" s="14" t="s">
        <v>10</v>
      </c>
      <c r="C26" s="5" t="s">
        <v>4</v>
      </c>
      <c r="D26" s="8">
        <f>5621.83*0.73</f>
        <v>4103.9358999999995</v>
      </c>
      <c r="E26" s="15">
        <v>0</v>
      </c>
    </row>
    <row r="27" spans="1:5" ht="12.75">
      <c r="A27" s="2"/>
      <c r="B27" s="14" t="s">
        <v>23</v>
      </c>
      <c r="C27" s="5" t="s">
        <v>4</v>
      </c>
      <c r="D27" s="8">
        <f>5621.83*0.65</f>
        <v>3654.1895</v>
      </c>
      <c r="E27" s="15">
        <v>0</v>
      </c>
    </row>
    <row r="28" spans="1:5" ht="12.75">
      <c r="A28" s="2"/>
      <c r="B28" s="14" t="s">
        <v>24</v>
      </c>
      <c r="C28" s="5" t="s">
        <v>4</v>
      </c>
      <c r="D28" s="8">
        <f>5621.83*0.78</f>
        <v>4385.0274</v>
      </c>
      <c r="E28" s="15">
        <v>0</v>
      </c>
    </row>
    <row r="29" spans="1:5" ht="12.75">
      <c r="A29" s="2"/>
      <c r="B29" s="14" t="s">
        <v>25</v>
      </c>
      <c r="C29" s="5" t="s">
        <v>4</v>
      </c>
      <c r="D29" s="8">
        <f>5621.83*0.72</f>
        <v>4047.7176</v>
      </c>
      <c r="E29" s="15">
        <v>0</v>
      </c>
    </row>
    <row r="30" spans="1:5" ht="18.75" customHeight="1">
      <c r="A30" s="2"/>
      <c r="B30" s="9"/>
      <c r="C30" s="7"/>
      <c r="D30" s="7"/>
      <c r="E30" s="7"/>
    </row>
    <row r="31" spans="1:5" ht="18.75" customHeight="1">
      <c r="A31" s="2"/>
      <c r="B31" s="17" t="s">
        <v>8</v>
      </c>
      <c r="C31" s="17"/>
      <c r="D31" s="17"/>
      <c r="E31" s="16">
        <f>(D26*E26+D27*E27+D28*E28+D29*E29)*1.2</f>
        <v>0</v>
      </c>
    </row>
    <row r="32" spans="1:5" ht="20.25" customHeight="1">
      <c r="A32" s="2"/>
      <c r="B32" s="25" t="s">
        <v>3</v>
      </c>
      <c r="C32" s="25"/>
      <c r="D32" s="25"/>
      <c r="E32" s="8">
        <f>E31*0.2</f>
        <v>0</v>
      </c>
    </row>
    <row r="33" spans="2:5" ht="13.5">
      <c r="B33" s="24" t="s">
        <v>18</v>
      </c>
      <c r="C33" s="23"/>
      <c r="D33" s="23"/>
      <c r="E33" s="23"/>
    </row>
    <row r="34" spans="2:5" ht="51.75" customHeight="1">
      <c r="B34" s="22" t="s">
        <v>30</v>
      </c>
      <c r="C34" s="23"/>
      <c r="D34" s="23"/>
      <c r="E34" s="23"/>
    </row>
    <row r="35" spans="2:5" ht="51.75" customHeight="1">
      <c r="B35" s="22" t="s">
        <v>31</v>
      </c>
      <c r="C35" s="23"/>
      <c r="D35" s="23"/>
      <c r="E35" s="23"/>
    </row>
    <row r="36" ht="45" customHeight="1"/>
    <row r="38" ht="15">
      <c r="B38" s="3"/>
    </row>
  </sheetData>
  <sheetProtection/>
  <mergeCells count="15">
    <mergeCell ref="B35:E35"/>
    <mergeCell ref="B33:E33"/>
    <mergeCell ref="B32:D32"/>
    <mergeCell ref="B8:E8"/>
    <mergeCell ref="B31:D31"/>
    <mergeCell ref="B9:E9"/>
    <mergeCell ref="B24:E24"/>
    <mergeCell ref="B10:E10"/>
    <mergeCell ref="B23:E23"/>
    <mergeCell ref="B20:D20"/>
    <mergeCell ref="A2:F2"/>
    <mergeCell ref="A3:F3"/>
    <mergeCell ref="A4:F4"/>
    <mergeCell ref="B7:E7"/>
    <mergeCell ref="B34:E34"/>
  </mergeCells>
  <printOptions/>
  <pageMargins left="0.25" right="0.25" top="0.75" bottom="0.75" header="0.3" footer="0.3"/>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ОВК</cp:lastModifiedBy>
  <cp:lastPrinted>2019-03-20T11:36:35Z</cp:lastPrinted>
  <dcterms:created xsi:type="dcterms:W3CDTF">1996-10-08T23:32:33Z</dcterms:created>
  <dcterms:modified xsi:type="dcterms:W3CDTF">2022-01-19T09:17:11Z</dcterms:modified>
  <cp:category/>
  <cp:version/>
  <cp:contentType/>
  <cp:contentStatus/>
</cp:coreProperties>
</file>